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1840" windowHeight="9975"/>
  </bookViews>
  <sheets>
    <sheet name="Instructions" sheetId="5" r:id="rId1"/>
    <sheet name="Study Sheets" sheetId="6" r:id="rId2"/>
    <sheet name="802.3" sheetId="7" r:id="rId3"/>
    <sheet name="IP Addressing" sheetId="9" r:id="rId4"/>
    <sheet name="Tests" sheetId="1" r:id="rId5"/>
    <sheet name="calc" sheetId="2" state="hidden" r:id="rId6"/>
  </sheets>
  <calcPr calcId="145621"/>
</workbook>
</file>

<file path=xl/calcChain.xml><?xml version="1.0" encoding="utf-8"?>
<calcChain xmlns="http://schemas.openxmlformats.org/spreadsheetml/2006/main">
  <c r="AC29" i="9" l="1"/>
  <c r="T29" i="9"/>
  <c r="K29" i="9"/>
  <c r="B29" i="9"/>
  <c r="AJ17" i="9"/>
  <c r="AI17" i="9"/>
  <c r="AH17" i="9"/>
  <c r="AG17" i="9"/>
  <c r="AF17" i="9"/>
  <c r="AE17" i="9"/>
  <c r="AD17" i="9"/>
  <c r="AC17" i="9"/>
  <c r="AA17" i="9"/>
  <c r="Z17" i="9"/>
  <c r="Y17" i="9"/>
  <c r="X17" i="9"/>
  <c r="W17" i="9"/>
  <c r="V17" i="9"/>
  <c r="U17" i="9"/>
  <c r="T19" i="9" s="1"/>
  <c r="T17" i="9"/>
  <c r="R17" i="9"/>
  <c r="Q17" i="9"/>
  <c r="P17" i="9"/>
  <c r="O17" i="9"/>
  <c r="N17" i="9"/>
  <c r="M17" i="9"/>
  <c r="L17" i="9"/>
  <c r="K17" i="9"/>
  <c r="I17" i="9"/>
  <c r="H17" i="9"/>
  <c r="G17" i="9"/>
  <c r="F17" i="9"/>
  <c r="E17" i="9"/>
  <c r="D17" i="9"/>
  <c r="C17" i="9"/>
  <c r="B17" i="9"/>
  <c r="S84" i="9"/>
  <c r="S83" i="9" s="1"/>
  <c r="M84" i="9"/>
  <c r="M83" i="9" s="1"/>
  <c r="AG84" i="9"/>
  <c r="AG83" i="9" s="1"/>
  <c r="AF84" i="9"/>
  <c r="AF83" i="9" s="1"/>
  <c r="AE84" i="9"/>
  <c r="AE83" i="9" s="1"/>
  <c r="AD84" i="9"/>
  <c r="AD83" i="9" s="1"/>
  <c r="AC84" i="9"/>
  <c r="AC83" i="9" s="1"/>
  <c r="AB84" i="9"/>
  <c r="AB83" i="9" s="1"/>
  <c r="AA84" i="9"/>
  <c r="AA83" i="9" s="1"/>
  <c r="Z84" i="9"/>
  <c r="Z83" i="9" s="1"/>
  <c r="Y84" i="9"/>
  <c r="Y83" i="9" s="1"/>
  <c r="X84" i="9"/>
  <c r="X83" i="9" s="1"/>
  <c r="W84" i="9"/>
  <c r="W83" i="9" s="1"/>
  <c r="V84" i="9"/>
  <c r="V83" i="9" s="1"/>
  <c r="U84" i="9"/>
  <c r="U83" i="9" s="1"/>
  <c r="T84" i="9"/>
  <c r="T83" i="9" s="1"/>
  <c r="R84" i="9"/>
  <c r="R83" i="9" s="1"/>
  <c r="Q84" i="9"/>
  <c r="Q83" i="9" s="1"/>
  <c r="P84" i="9"/>
  <c r="P83" i="9" s="1"/>
  <c r="O84" i="9"/>
  <c r="O83" i="9" s="1"/>
  <c r="N84" i="9"/>
  <c r="N83" i="9" s="1"/>
  <c r="L84" i="9"/>
  <c r="L83" i="9" s="1"/>
  <c r="K84" i="9"/>
  <c r="K83" i="9" s="1"/>
  <c r="J84" i="9"/>
  <c r="J83" i="9" s="1"/>
  <c r="I84" i="9"/>
  <c r="I83" i="9" s="1"/>
  <c r="H84" i="9"/>
  <c r="H83" i="9" s="1"/>
  <c r="G84" i="9"/>
  <c r="G83" i="9" s="1"/>
  <c r="F84" i="9"/>
  <c r="F83" i="9" s="1"/>
  <c r="E84" i="9"/>
  <c r="E83" i="9" s="1"/>
  <c r="D84" i="9"/>
  <c r="D83" i="9" s="1"/>
  <c r="C84" i="9"/>
  <c r="C83" i="9" s="1"/>
  <c r="B84" i="9"/>
  <c r="B83" i="9" s="1"/>
  <c r="AG79" i="9"/>
  <c r="AF79" i="9"/>
  <c r="AE79" i="9"/>
  <c r="AD79" i="9"/>
  <c r="AC79" i="9"/>
  <c r="AB79" i="9"/>
  <c r="AA79" i="9"/>
  <c r="Z79" i="9"/>
  <c r="Y79" i="9"/>
  <c r="X79" i="9"/>
  <c r="W79" i="9"/>
  <c r="V79" i="9"/>
  <c r="U79" i="9"/>
  <c r="T79" i="9"/>
  <c r="S79" i="9"/>
  <c r="R79" i="9"/>
  <c r="Q79" i="9"/>
  <c r="P79" i="9"/>
  <c r="O79" i="9"/>
  <c r="N79" i="9"/>
  <c r="M79" i="9"/>
  <c r="L79" i="9"/>
  <c r="K79" i="9"/>
  <c r="J79" i="9"/>
  <c r="I79" i="9"/>
  <c r="H79" i="9"/>
  <c r="G79" i="9"/>
  <c r="F79" i="9"/>
  <c r="E79" i="9"/>
  <c r="D79" i="9"/>
  <c r="C79" i="9"/>
  <c r="B79" i="9"/>
  <c r="AG75" i="9"/>
  <c r="AF75" i="9"/>
  <c r="AE75" i="9"/>
  <c r="AD75" i="9"/>
  <c r="AC75" i="9"/>
  <c r="AB75" i="9"/>
  <c r="AA75" i="9"/>
  <c r="Z75" i="9"/>
  <c r="Y75" i="9"/>
  <c r="X75" i="9"/>
  <c r="W75" i="9"/>
  <c r="V75" i="9"/>
  <c r="U75" i="9"/>
  <c r="T75" i="9"/>
  <c r="S75" i="9"/>
  <c r="R75" i="9"/>
  <c r="Q75" i="9"/>
  <c r="P75" i="9"/>
  <c r="O75" i="9"/>
  <c r="N75" i="9"/>
  <c r="M75" i="9"/>
  <c r="L75" i="9"/>
  <c r="K75" i="9"/>
  <c r="J75" i="9"/>
  <c r="I75" i="9"/>
  <c r="H75" i="9"/>
  <c r="G75" i="9"/>
  <c r="F75" i="9"/>
  <c r="E75" i="9"/>
  <c r="D75" i="9"/>
  <c r="C75" i="9"/>
  <c r="B75" i="9"/>
  <c r="R43" i="9"/>
  <c r="Q43" i="9"/>
  <c r="P43" i="9"/>
  <c r="O43" i="9"/>
  <c r="N43" i="9"/>
  <c r="M43" i="9"/>
  <c r="L43" i="9"/>
  <c r="K43" i="9"/>
  <c r="I43" i="9"/>
  <c r="H43" i="9"/>
  <c r="G43" i="9"/>
  <c r="F43" i="9"/>
  <c r="E43" i="9"/>
  <c r="D43" i="9"/>
  <c r="C43" i="9"/>
  <c r="B43" i="9"/>
  <c r="AA31" i="9"/>
  <c r="Z31" i="9"/>
  <c r="Y31" i="9"/>
  <c r="X31" i="9"/>
  <c r="W31" i="9"/>
  <c r="V31" i="9"/>
  <c r="U31" i="9"/>
  <c r="T31" i="9"/>
  <c r="R31" i="9"/>
  <c r="Q31" i="9"/>
  <c r="P31" i="9"/>
  <c r="O31" i="9"/>
  <c r="N31" i="9"/>
  <c r="M31" i="9"/>
  <c r="L31" i="9"/>
  <c r="K31" i="9"/>
  <c r="F31" i="9"/>
  <c r="E31" i="9"/>
  <c r="D31" i="9"/>
  <c r="I31" i="9"/>
  <c r="G31" i="9"/>
  <c r="H31" i="9"/>
  <c r="C31" i="9"/>
  <c r="K19" i="9" l="1"/>
  <c r="B19" i="9"/>
  <c r="B20" i="9" s="1"/>
  <c r="M23" i="9" s="1"/>
  <c r="M22" i="9" s="1"/>
  <c r="AC19" i="9"/>
  <c r="T33" i="9"/>
  <c r="B45" i="9"/>
  <c r="K33" i="9"/>
  <c r="K45" i="9"/>
  <c r="R77" i="9"/>
  <c r="Z77" i="9"/>
  <c r="J77" i="9"/>
  <c r="B77" i="9"/>
  <c r="Z81" i="9"/>
  <c r="Z85" i="9"/>
  <c r="R85" i="9"/>
  <c r="J85" i="9"/>
  <c r="B85" i="9"/>
  <c r="R81" i="9"/>
  <c r="J81" i="9"/>
  <c r="B81" i="9"/>
  <c r="B33" i="9"/>
  <c r="B141" i="2"/>
  <c r="F141" i="2"/>
  <c r="B142" i="2"/>
  <c r="F142" i="2"/>
  <c r="B143" i="2"/>
  <c r="F143" i="2"/>
  <c r="B144" i="2"/>
  <c r="F144" i="2"/>
  <c r="B145" i="2"/>
  <c r="F145" i="2"/>
  <c r="B146" i="2"/>
  <c r="F146" i="2"/>
  <c r="B147" i="2"/>
  <c r="F147" i="2"/>
  <c r="B148" i="2"/>
  <c r="F148" i="2"/>
  <c r="B149" i="2"/>
  <c r="F149" i="2"/>
  <c r="B150" i="2"/>
  <c r="F150" i="2"/>
  <c r="B151" i="2"/>
  <c r="F151" i="2"/>
  <c r="B152" i="2"/>
  <c r="F152" i="2"/>
  <c r="B153" i="2"/>
  <c r="F153" i="2"/>
  <c r="B154" i="2"/>
  <c r="F154" i="2"/>
  <c r="B155" i="2"/>
  <c r="F155" i="2"/>
  <c r="B156" i="2"/>
  <c r="F156" i="2"/>
  <c r="B157" i="2"/>
  <c r="F157" i="2"/>
  <c r="B158" i="2"/>
  <c r="F158" i="2"/>
  <c r="B159" i="2"/>
  <c r="F159" i="2"/>
  <c r="B160" i="2"/>
  <c r="F160" i="2"/>
  <c r="B161" i="2"/>
  <c r="F161" i="2"/>
  <c r="B162" i="2"/>
  <c r="F162" i="2"/>
  <c r="B163" i="2"/>
  <c r="F163" i="2"/>
  <c r="T25" i="9" l="1"/>
  <c r="AC25" i="9" s="1"/>
  <c r="B23" i="9"/>
  <c r="B22" i="9" s="1"/>
  <c r="D23" i="9"/>
  <c r="D22" i="9" s="1"/>
  <c r="C23" i="9"/>
  <c r="C22" i="9" s="1"/>
  <c r="N23" i="9"/>
  <c r="N22" i="9" s="1"/>
  <c r="O23" i="9"/>
  <c r="O22" i="9" s="1"/>
  <c r="Q23" i="9"/>
  <c r="Q22" i="9" s="1"/>
  <c r="G23" i="9"/>
  <c r="G22" i="9" s="1"/>
  <c r="R23" i="9"/>
  <c r="R22" i="9" s="1"/>
  <c r="T23" i="9"/>
  <c r="T22" i="9" s="1"/>
  <c r="V23" i="9"/>
  <c r="V22" i="9" s="1"/>
  <c r="Y23" i="9"/>
  <c r="Y22" i="9" s="1"/>
  <c r="B25" i="9"/>
  <c r="L23" i="9"/>
  <c r="L22" i="9" s="1"/>
  <c r="P23" i="9"/>
  <c r="P22" i="9" s="1"/>
  <c r="E23" i="9"/>
  <c r="E22" i="9" s="1"/>
  <c r="W23" i="9"/>
  <c r="W22" i="9" s="1"/>
  <c r="F23" i="9"/>
  <c r="F22" i="9" s="1"/>
  <c r="X23" i="9"/>
  <c r="X22" i="9" s="1"/>
  <c r="H23" i="9"/>
  <c r="H22" i="9" s="1"/>
  <c r="Z23" i="9"/>
  <c r="Z22" i="9" s="1"/>
  <c r="U23" i="9"/>
  <c r="U22" i="9" s="1"/>
  <c r="I23" i="9"/>
  <c r="I22" i="9" s="1"/>
  <c r="AA23" i="9"/>
  <c r="AA22" i="9" s="1"/>
  <c r="K23" i="9"/>
  <c r="K22" i="9" s="1"/>
  <c r="K25" i="9"/>
  <c r="C162" i="2"/>
  <c r="C163" i="2"/>
  <c r="C159" i="2"/>
  <c r="C158" i="2"/>
  <c r="C154" i="2"/>
  <c r="C150" i="2"/>
  <c r="C146" i="2"/>
  <c r="C142" i="2"/>
  <c r="C161" i="2"/>
  <c r="C157" i="2"/>
  <c r="C153" i="2"/>
  <c r="C149" i="2"/>
  <c r="C145" i="2"/>
  <c r="C141" i="2"/>
  <c r="C155" i="2"/>
  <c r="C147" i="2"/>
  <c r="C160" i="2"/>
  <c r="C144" i="2"/>
  <c r="C151" i="2"/>
  <c r="C143" i="2"/>
  <c r="C156" i="2"/>
  <c r="C152" i="2"/>
  <c r="C148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197" i="2"/>
  <c r="B24" i="9" l="1"/>
  <c r="K24" i="9"/>
  <c r="T24" i="9"/>
  <c r="C212" i="2"/>
  <c r="A36" i="7" s="1"/>
  <c r="C208" i="2"/>
  <c r="A32" i="7" s="1"/>
  <c r="C197" i="2"/>
  <c r="A21" i="7" s="1"/>
  <c r="C210" i="2"/>
  <c r="A34" i="7" s="1"/>
  <c r="C202" i="2"/>
  <c r="A26" i="7" s="1"/>
  <c r="C204" i="2"/>
  <c r="A28" i="7" s="1"/>
  <c r="C200" i="2"/>
  <c r="A24" i="7" s="1"/>
  <c r="C214" i="2"/>
  <c r="A38" i="7" s="1"/>
  <c r="C206" i="2"/>
  <c r="A30" i="7" s="1"/>
  <c r="C198" i="2"/>
  <c r="A22" i="7" s="1"/>
  <c r="C213" i="2"/>
  <c r="A37" i="7" s="1"/>
  <c r="C211" i="2"/>
  <c r="A35" i="7" s="1"/>
  <c r="C209" i="2"/>
  <c r="A33" i="7" s="1"/>
  <c r="C207" i="2"/>
  <c r="A31" i="7" s="1"/>
  <c r="C205" i="2"/>
  <c r="A29" i="7" s="1"/>
  <c r="C203" i="2"/>
  <c r="A27" i="7" s="1"/>
  <c r="C201" i="2"/>
  <c r="A25" i="7" s="1"/>
  <c r="C199" i="2"/>
  <c r="A23" i="7" s="1"/>
  <c r="F60" i="2"/>
  <c r="F61" i="2"/>
  <c r="F62" i="2"/>
  <c r="F63" i="2"/>
  <c r="F64" i="2"/>
  <c r="F65" i="2"/>
  <c r="F66" i="2"/>
  <c r="F67" i="2"/>
  <c r="F59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17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95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G161" i="2" l="1"/>
  <c r="G101" i="1" s="1"/>
  <c r="G163" i="2"/>
  <c r="G103" i="1" s="1"/>
  <c r="G153" i="2"/>
  <c r="G93" i="1" s="1"/>
  <c r="G145" i="2"/>
  <c r="G85" i="1" s="1"/>
  <c r="G158" i="2"/>
  <c r="G98" i="1" s="1"/>
  <c r="G155" i="2"/>
  <c r="G95" i="1" s="1"/>
  <c r="G150" i="2"/>
  <c r="G90" i="1" s="1"/>
  <c r="G147" i="2"/>
  <c r="G87" i="1" s="1"/>
  <c r="G142" i="2"/>
  <c r="G82" i="1" s="1"/>
  <c r="G160" i="2"/>
  <c r="G100" i="1" s="1"/>
  <c r="G157" i="2"/>
  <c r="G97" i="1" s="1"/>
  <c r="G152" i="2"/>
  <c r="G92" i="1" s="1"/>
  <c r="G149" i="2"/>
  <c r="G89" i="1" s="1"/>
  <c r="G144" i="2"/>
  <c r="G84" i="1" s="1"/>
  <c r="G162" i="2"/>
  <c r="G102" i="1" s="1"/>
  <c r="G159" i="2"/>
  <c r="G99" i="1" s="1"/>
  <c r="G154" i="2"/>
  <c r="G94" i="1" s="1"/>
  <c r="G151" i="2"/>
  <c r="G91" i="1" s="1"/>
  <c r="G146" i="2"/>
  <c r="G86" i="1" s="1"/>
  <c r="G143" i="2"/>
  <c r="G83" i="1" s="1"/>
  <c r="G141" i="2"/>
  <c r="G81" i="1" s="1"/>
  <c r="G156" i="2"/>
  <c r="G96" i="1" s="1"/>
  <c r="G148" i="2"/>
  <c r="G88" i="1" s="1"/>
  <c r="G67" i="2"/>
  <c r="G63" i="1" s="1"/>
  <c r="G62" i="2"/>
  <c r="G58" i="1" s="1"/>
  <c r="G65" i="2"/>
  <c r="G61" i="1" s="1"/>
  <c r="G63" i="2"/>
  <c r="G59" i="1" s="1"/>
  <c r="G61" i="2"/>
  <c r="G57" i="1" s="1"/>
  <c r="G66" i="2"/>
  <c r="G62" i="1" s="1"/>
  <c r="G64" i="2"/>
  <c r="G60" i="1" s="1"/>
  <c r="G59" i="2"/>
  <c r="G55" i="1" s="1"/>
  <c r="G60" i="2"/>
  <c r="G56" i="1" s="1"/>
  <c r="G129" i="2"/>
  <c r="B93" i="1" s="1"/>
  <c r="G121" i="2"/>
  <c r="B85" i="1" s="1"/>
  <c r="G123" i="2"/>
  <c r="B87" i="1" s="1"/>
  <c r="G128" i="2"/>
  <c r="B92" i="1" s="1"/>
  <c r="G117" i="2"/>
  <c r="B81" i="1" s="1"/>
  <c r="G125" i="2"/>
  <c r="B89" i="1" s="1"/>
  <c r="G130" i="2"/>
  <c r="B94" i="1" s="1"/>
  <c r="G122" i="2"/>
  <c r="B86" i="1" s="1"/>
  <c r="G119" i="2"/>
  <c r="B83" i="1" s="1"/>
  <c r="G120" i="2"/>
  <c r="B84" i="1" s="1"/>
  <c r="G127" i="2"/>
  <c r="B91" i="1" s="1"/>
  <c r="G126" i="2"/>
  <c r="B90" i="1" s="1"/>
  <c r="G118" i="2"/>
  <c r="B82" i="1" s="1"/>
  <c r="G124" i="2"/>
  <c r="B88" i="1" s="1"/>
  <c r="G113" i="2"/>
  <c r="G21" i="1" s="1"/>
  <c r="G109" i="2"/>
  <c r="G17" i="1" s="1"/>
  <c r="G105" i="2"/>
  <c r="G13" i="1" s="1"/>
  <c r="G101" i="2"/>
  <c r="G9" i="1" s="1"/>
  <c r="G97" i="2"/>
  <c r="G5" i="1" s="1"/>
  <c r="G98" i="2"/>
  <c r="G6" i="1" s="1"/>
  <c r="G112" i="2"/>
  <c r="G20" i="1" s="1"/>
  <c r="G108" i="2"/>
  <c r="G16" i="1" s="1"/>
  <c r="G104" i="2"/>
  <c r="G12" i="1" s="1"/>
  <c r="G100" i="2"/>
  <c r="G8" i="1" s="1"/>
  <c r="G96" i="2"/>
  <c r="G4" i="1" s="1"/>
  <c r="G111" i="2"/>
  <c r="G19" i="1" s="1"/>
  <c r="G107" i="2"/>
  <c r="G15" i="1" s="1"/>
  <c r="G99" i="2"/>
  <c r="G7" i="1" s="1"/>
  <c r="G110" i="2"/>
  <c r="G18" i="1" s="1"/>
  <c r="G103" i="2"/>
  <c r="G11" i="1" s="1"/>
  <c r="G95" i="2"/>
  <c r="G3" i="1" s="1"/>
  <c r="G114" i="2"/>
  <c r="G22" i="1" s="1"/>
  <c r="G106" i="2"/>
  <c r="G14" i="1" s="1"/>
  <c r="G102" i="2"/>
  <c r="G10" i="1" s="1"/>
  <c r="G21" i="2"/>
  <c r="D30" i="1" s="1"/>
  <c r="G25" i="2"/>
  <c r="D34" i="1" s="1"/>
  <c r="G29" i="2"/>
  <c r="D38" i="1" s="1"/>
  <c r="G33" i="2"/>
  <c r="D42" i="1" s="1"/>
  <c r="G37" i="2"/>
  <c r="D46" i="1" s="1"/>
  <c r="G22" i="2"/>
  <c r="D31" i="1" s="1"/>
  <c r="G26" i="2"/>
  <c r="D35" i="1" s="1"/>
  <c r="G30" i="2"/>
  <c r="D39" i="1" s="1"/>
  <c r="G34" i="2"/>
  <c r="D43" i="1" s="1"/>
  <c r="G38" i="2"/>
  <c r="D47" i="1" s="1"/>
  <c r="G36" i="2"/>
  <c r="D45" i="1" s="1"/>
  <c r="G28" i="2"/>
  <c r="D37" i="1" s="1"/>
  <c r="G35" i="2"/>
  <c r="D44" i="1" s="1"/>
  <c r="G27" i="2"/>
  <c r="D36" i="1" s="1"/>
  <c r="G23" i="2"/>
  <c r="D32" i="1" s="1"/>
  <c r="G32" i="2"/>
  <c r="D41" i="1" s="1"/>
  <c r="G24" i="2"/>
  <c r="D33" i="1" s="1"/>
  <c r="G31" i="2"/>
  <c r="D40" i="1" s="1"/>
  <c r="G20" i="2"/>
  <c r="D29" i="1" s="1"/>
  <c r="Y98" i="6"/>
  <c r="Y97" i="6"/>
  <c r="Y96" i="6"/>
  <c r="V101" i="6"/>
  <c r="V100" i="6"/>
  <c r="V99" i="6"/>
  <c r="V98" i="6"/>
  <c r="V97" i="6"/>
  <c r="V96" i="6"/>
  <c r="S101" i="6"/>
  <c r="S100" i="6"/>
  <c r="S99" i="6"/>
  <c r="S98" i="6"/>
  <c r="S97" i="6"/>
  <c r="S96" i="6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80" i="2"/>
  <c r="C194" i="2" l="1"/>
  <c r="X101" i="1" s="1"/>
  <c r="C193" i="2"/>
  <c r="X100" i="1" s="1"/>
  <c r="C192" i="2"/>
  <c r="X99" i="1" s="1"/>
  <c r="C191" i="2"/>
  <c r="C190" i="2"/>
  <c r="U103" i="1" s="1"/>
  <c r="C189" i="2"/>
  <c r="U102" i="1" s="1"/>
  <c r="C188" i="2"/>
  <c r="U101" i="1" s="1"/>
  <c r="C187" i="2"/>
  <c r="U100" i="1" s="1"/>
  <c r="C185" i="2"/>
  <c r="C182" i="2"/>
  <c r="R101" i="1" s="1"/>
  <c r="C186" i="2"/>
  <c r="U99" i="1" s="1"/>
  <c r="C184" i="2"/>
  <c r="R103" i="1" s="1"/>
  <c r="C181" i="2"/>
  <c r="R100" i="1" s="1"/>
  <c r="C183" i="2"/>
  <c r="R102" i="1" s="1"/>
  <c r="C180" i="2"/>
  <c r="R99" i="1" s="1"/>
  <c r="B177" i="2"/>
  <c r="B176" i="2"/>
  <c r="B175" i="2"/>
  <c r="B174" i="2"/>
  <c r="B173" i="2"/>
  <c r="B172" i="2"/>
  <c r="B169" i="2"/>
  <c r="B168" i="2"/>
  <c r="B167" i="2"/>
  <c r="B166" i="2"/>
  <c r="X103" i="1" l="1"/>
  <c r="X102" i="1"/>
  <c r="C176" i="2"/>
  <c r="S93" i="1" s="1"/>
  <c r="C173" i="2"/>
  <c r="S90" i="1" s="1"/>
  <c r="C177" i="2"/>
  <c r="S94" i="1" s="1"/>
  <c r="C175" i="2"/>
  <c r="S92" i="1" s="1"/>
  <c r="C174" i="2"/>
  <c r="S91" i="1" s="1"/>
  <c r="C172" i="2"/>
  <c r="S89" i="1" s="1"/>
  <c r="C166" i="2"/>
  <c r="S81" i="1" s="1"/>
  <c r="C169" i="2"/>
  <c r="S84" i="1" s="1"/>
  <c r="C167" i="2"/>
  <c r="S82" i="1" s="1"/>
  <c r="C168" i="2"/>
  <c r="S83" i="1" s="1"/>
  <c r="K99" i="1" l="1"/>
  <c r="K81" i="1"/>
  <c r="K91" i="1"/>
  <c r="K83" i="1"/>
  <c r="K101" i="1"/>
  <c r="K96" i="1"/>
  <c r="K93" i="1"/>
  <c r="K88" i="1"/>
  <c r="K85" i="1"/>
  <c r="K103" i="1"/>
  <c r="K98" i="1"/>
  <c r="K95" i="1"/>
  <c r="K90" i="1"/>
  <c r="K87" i="1"/>
  <c r="K82" i="1"/>
  <c r="K100" i="1"/>
  <c r="K97" i="1"/>
  <c r="K92" i="1"/>
  <c r="K89" i="1"/>
  <c r="K84" i="1"/>
  <c r="K102" i="1"/>
  <c r="K94" i="1"/>
  <c r="K86" i="1"/>
  <c r="B138" i="2"/>
  <c r="B137" i="2"/>
  <c r="B136" i="2"/>
  <c r="B135" i="2"/>
  <c r="B134" i="2"/>
  <c r="B133" i="2"/>
  <c r="C133" i="2" l="1"/>
  <c r="I67" i="1" s="1"/>
  <c r="C136" i="2"/>
  <c r="I70" i="1" s="1"/>
  <c r="C138" i="2"/>
  <c r="I72" i="1" s="1"/>
  <c r="C137" i="2"/>
  <c r="I71" i="1" s="1"/>
  <c r="C135" i="2"/>
  <c r="I69" i="1" s="1"/>
  <c r="C134" i="2"/>
  <c r="I68" i="1" s="1"/>
  <c r="B130" i="2" l="1"/>
  <c r="B129" i="2"/>
  <c r="B128" i="2"/>
  <c r="B127" i="2"/>
  <c r="B126" i="2"/>
  <c r="B125" i="2"/>
  <c r="B124" i="2"/>
  <c r="B123" i="2"/>
  <c r="B122" i="2"/>
  <c r="B121" i="2"/>
  <c r="B120" i="2"/>
  <c r="B119" i="2"/>
  <c r="B118" i="2"/>
  <c r="B117" i="2"/>
  <c r="C130" i="2" l="1"/>
  <c r="D94" i="1" s="1"/>
  <c r="C127" i="2"/>
  <c r="D91" i="1" s="1"/>
  <c r="C123" i="2"/>
  <c r="D87" i="1" s="1"/>
  <c r="C120" i="2"/>
  <c r="D84" i="1" s="1"/>
  <c r="C124" i="2"/>
  <c r="D88" i="1" s="1"/>
  <c r="C128" i="2"/>
  <c r="D92" i="1" s="1"/>
  <c r="C121" i="2"/>
  <c r="D85" i="1" s="1"/>
  <c r="C125" i="2"/>
  <c r="D89" i="1" s="1"/>
  <c r="C129" i="2"/>
  <c r="D93" i="1" s="1"/>
  <c r="C118" i="2"/>
  <c r="D82" i="1" s="1"/>
  <c r="C122" i="2"/>
  <c r="D86" i="1" s="1"/>
  <c r="C126" i="2"/>
  <c r="D90" i="1" s="1"/>
  <c r="C117" i="2"/>
  <c r="D81" i="1" s="1"/>
  <c r="C119" i="2"/>
  <c r="D83" i="1" s="1"/>
  <c r="B114" i="2" l="1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C112" i="2" l="1"/>
  <c r="K20" i="1" s="1"/>
  <c r="C101" i="2"/>
  <c r="K9" i="1" s="1"/>
  <c r="C96" i="2"/>
  <c r="K4" i="1" s="1"/>
  <c r="C100" i="2"/>
  <c r="K8" i="1" s="1"/>
  <c r="C104" i="2"/>
  <c r="K12" i="1" s="1"/>
  <c r="C108" i="2"/>
  <c r="K16" i="1" s="1"/>
  <c r="C105" i="2"/>
  <c r="K13" i="1" s="1"/>
  <c r="C109" i="2"/>
  <c r="K17" i="1" s="1"/>
  <c r="C113" i="2"/>
  <c r="K21" i="1" s="1"/>
  <c r="C98" i="2"/>
  <c r="K6" i="1" s="1"/>
  <c r="C102" i="2"/>
  <c r="K10" i="1" s="1"/>
  <c r="C106" i="2"/>
  <c r="K14" i="1" s="1"/>
  <c r="C110" i="2"/>
  <c r="K18" i="1" s="1"/>
  <c r="C114" i="2"/>
  <c r="K22" i="1" s="1"/>
  <c r="C111" i="2"/>
  <c r="K19" i="1" s="1"/>
  <c r="C107" i="2"/>
  <c r="K15" i="1" s="1"/>
  <c r="C103" i="2"/>
  <c r="K11" i="1" s="1"/>
  <c r="C99" i="2"/>
  <c r="K7" i="1" s="1"/>
  <c r="C95" i="2"/>
  <c r="K3" i="1" s="1"/>
  <c r="C97" i="2"/>
  <c r="K5" i="1" s="1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59" i="2"/>
  <c r="B60" i="2"/>
  <c r="B61" i="2"/>
  <c r="B62" i="2"/>
  <c r="B63" i="2"/>
  <c r="B64" i="2"/>
  <c r="B65" i="2"/>
  <c r="B66" i="2"/>
  <c r="B67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41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C20" i="2" l="1"/>
  <c r="B29" i="1" s="1"/>
  <c r="C71" i="2"/>
  <c r="D56" i="1" s="1"/>
  <c r="C75" i="2"/>
  <c r="D60" i="1" s="1"/>
  <c r="C79" i="2"/>
  <c r="D64" i="1" s="1"/>
  <c r="C83" i="2"/>
  <c r="C87" i="2"/>
  <c r="C91" i="2"/>
  <c r="C72" i="2"/>
  <c r="D57" i="1" s="1"/>
  <c r="C76" i="2"/>
  <c r="D61" i="1" s="1"/>
  <c r="C80" i="2"/>
  <c r="D65" i="1" s="1"/>
  <c r="C84" i="2"/>
  <c r="C88" i="2"/>
  <c r="C92" i="2"/>
  <c r="C90" i="2"/>
  <c r="C82" i="2"/>
  <c r="D67" i="1" s="1"/>
  <c r="C74" i="2"/>
  <c r="D59" i="1" s="1"/>
  <c r="C89" i="2"/>
  <c r="C81" i="2"/>
  <c r="D66" i="1" s="1"/>
  <c r="C77" i="2"/>
  <c r="D62" i="1" s="1"/>
  <c r="C73" i="2"/>
  <c r="D58" i="1" s="1"/>
  <c r="C86" i="2"/>
  <c r="C78" i="2"/>
  <c r="D63" i="1" s="1"/>
  <c r="C85" i="2"/>
  <c r="C70" i="2"/>
  <c r="D55" i="1" s="1"/>
  <c r="C66" i="2"/>
  <c r="L62" i="1" s="1"/>
  <c r="C63" i="2"/>
  <c r="L59" i="1" s="1"/>
  <c r="C65" i="2"/>
  <c r="L61" i="1" s="1"/>
  <c r="C64" i="2"/>
  <c r="L60" i="1" s="1"/>
  <c r="C60" i="2"/>
  <c r="L56" i="1" s="1"/>
  <c r="C59" i="2"/>
  <c r="L55" i="1" s="1"/>
  <c r="C62" i="2"/>
  <c r="L58" i="1" s="1"/>
  <c r="C61" i="2"/>
  <c r="L57" i="1" s="1"/>
  <c r="C67" i="2"/>
  <c r="L63" i="1" s="1"/>
  <c r="C56" i="2"/>
  <c r="F43" i="1" s="1"/>
  <c r="C52" i="2"/>
  <c r="F39" i="1" s="1"/>
  <c r="C48" i="2"/>
  <c r="F35" i="1" s="1"/>
  <c r="C55" i="2"/>
  <c r="F42" i="1" s="1"/>
  <c r="C51" i="2"/>
  <c r="F38" i="1" s="1"/>
  <c r="C47" i="2"/>
  <c r="F34" i="1" s="1"/>
  <c r="C43" i="2"/>
  <c r="F30" i="1" s="1"/>
  <c r="C44" i="2"/>
  <c r="F31" i="1" s="1"/>
  <c r="C49" i="2"/>
  <c r="F36" i="1" s="1"/>
  <c r="C54" i="2"/>
  <c r="F41" i="1" s="1"/>
  <c r="C50" i="2"/>
  <c r="F37" i="1" s="1"/>
  <c r="C42" i="2"/>
  <c r="C45" i="2"/>
  <c r="F32" i="1" s="1"/>
  <c r="C46" i="2"/>
  <c r="F33" i="1" s="1"/>
  <c r="C22" i="2"/>
  <c r="B31" i="1" s="1"/>
  <c r="C53" i="2"/>
  <c r="F40" i="1" s="1"/>
  <c r="C41" i="2"/>
  <c r="C26" i="2"/>
  <c r="B35" i="1" s="1"/>
  <c r="C30" i="2"/>
  <c r="C34" i="2"/>
  <c r="C38" i="2"/>
  <c r="C23" i="2"/>
  <c r="B32" i="1" s="1"/>
  <c r="C27" i="2"/>
  <c r="B36" i="1" s="1"/>
  <c r="C31" i="2"/>
  <c r="C35" i="2"/>
  <c r="C24" i="2"/>
  <c r="B33" i="1" s="1"/>
  <c r="C28" i="2"/>
  <c r="B37" i="1" s="1"/>
  <c r="C32" i="2"/>
  <c r="C36" i="2"/>
  <c r="C21" i="2"/>
  <c r="B30" i="1" s="1"/>
  <c r="C25" i="2"/>
  <c r="B34" i="1" s="1"/>
  <c r="C29" i="2"/>
  <c r="C33" i="2"/>
  <c r="C37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B2" i="2"/>
  <c r="D68" i="1" l="1"/>
  <c r="B46" i="1"/>
  <c r="B42" i="1"/>
  <c r="B45" i="1"/>
  <c r="B40" i="1"/>
  <c r="B43" i="1"/>
  <c r="F29" i="1"/>
  <c r="B39" i="1"/>
  <c r="B38" i="1"/>
  <c r="B41" i="1"/>
  <c r="B44" i="1"/>
  <c r="B47" i="1"/>
  <c r="F28" i="1"/>
  <c r="C4" i="2"/>
  <c r="A5" i="1" s="1"/>
  <c r="C8" i="2"/>
  <c r="A9" i="1" s="1"/>
  <c r="C12" i="2"/>
  <c r="A13" i="1" s="1"/>
  <c r="C16" i="2"/>
  <c r="A17" i="1" s="1"/>
  <c r="C5" i="2"/>
  <c r="A6" i="1" s="1"/>
  <c r="C9" i="2"/>
  <c r="A10" i="1" s="1"/>
  <c r="C13" i="2"/>
  <c r="A14" i="1" s="1"/>
  <c r="C17" i="2"/>
  <c r="A18" i="1" s="1"/>
  <c r="C15" i="2"/>
  <c r="A16" i="1" s="1"/>
  <c r="C7" i="2"/>
  <c r="A8" i="1" s="1"/>
  <c r="C14" i="2"/>
  <c r="A15" i="1" s="1"/>
  <c r="C2" i="2"/>
  <c r="A3" i="1" s="1"/>
  <c r="C11" i="2"/>
  <c r="A12" i="1" s="1"/>
  <c r="C3" i="2"/>
  <c r="A4" i="1" s="1"/>
  <c r="C10" i="2"/>
  <c r="A11" i="1" s="1"/>
  <c r="C6" i="2"/>
  <c r="A7" i="1" s="1"/>
</calcChain>
</file>

<file path=xl/sharedStrings.xml><?xml version="1.0" encoding="utf-8"?>
<sst xmlns="http://schemas.openxmlformats.org/spreadsheetml/2006/main" count="1162" uniqueCount="623">
  <si>
    <t>Well Known TCP &amp; UDP Ports</t>
  </si>
  <si>
    <t>Port Number</t>
  </si>
  <si>
    <t>Services and Protocols</t>
  </si>
  <si>
    <t>Transport Protocol</t>
  </si>
  <si>
    <t>Function</t>
  </si>
  <si>
    <t>Well known Ports</t>
  </si>
  <si>
    <t>FTP</t>
  </si>
  <si>
    <t>TCP</t>
  </si>
  <si>
    <t>Transfer FTP data when in active mode</t>
  </si>
  <si>
    <t>Provides flow control and FTP signaling</t>
  </si>
  <si>
    <t>SSH</t>
  </si>
  <si>
    <t>Executes commands and moves files (Remote login protocol)</t>
  </si>
  <si>
    <t>Telnet</t>
  </si>
  <si>
    <t>Connects a remote computer to a server</t>
  </si>
  <si>
    <t>SMTP</t>
  </si>
  <si>
    <t>Delivers e-mail between email servers</t>
  </si>
  <si>
    <t>DNS</t>
  </si>
  <si>
    <t>TCP/UDP</t>
  </si>
  <si>
    <t>Translates host names into IP address</t>
  </si>
  <si>
    <t>DHCP</t>
  </si>
  <si>
    <t>UDP</t>
  </si>
  <si>
    <t>Listens for DHCP address requests</t>
  </si>
  <si>
    <t>Responds to DHCP address requests</t>
  </si>
  <si>
    <t>TFTP</t>
  </si>
  <si>
    <t>Transfers data (simple FTP)</t>
  </si>
  <si>
    <t>HTTP</t>
  </si>
  <si>
    <t>Opens a browser connection to a web page</t>
  </si>
  <si>
    <t>POP3</t>
  </si>
  <si>
    <t>Delivers e-mail between mail server and client</t>
  </si>
  <si>
    <t>NNTP</t>
  </si>
  <si>
    <t>Views and writes news articles for various newsgroups</t>
  </si>
  <si>
    <t>NTP</t>
  </si>
  <si>
    <t>Sets computer clocks to standard time</t>
  </si>
  <si>
    <t>IMAP4</t>
  </si>
  <si>
    <t>Downloads e-mail or e-mail headers; stores, searches messages from newsgroups</t>
  </si>
  <si>
    <t>SNMP</t>
  </si>
  <si>
    <t>Used to manage configured SNMP devices</t>
  </si>
  <si>
    <t>HTTPS</t>
  </si>
  <si>
    <t>Allows browsers and server to sign, authenticate, and encrypt HTTP network packets (uses SSL)</t>
  </si>
  <si>
    <t>Backspace</t>
  </si>
  <si>
    <t>Ctrl-A</t>
  </si>
  <si>
    <t>Ctrl-B</t>
  </si>
  <si>
    <t>Ctrl-D</t>
  </si>
  <si>
    <t>Ctrl-E</t>
  </si>
  <si>
    <t>Ctrl-F</t>
  </si>
  <si>
    <t>Ctrl-N</t>
  </si>
  <si>
    <t>Ctrl-P</t>
  </si>
  <si>
    <t>Ctrl-R</t>
  </si>
  <si>
    <t>Ctrl-U</t>
  </si>
  <si>
    <t>Ctrl-W</t>
  </si>
  <si>
    <t>Ctrl-Z</t>
  </si>
  <si>
    <t>Down Arrow</t>
  </si>
  <si>
    <t>Esc+B</t>
  </si>
  <si>
    <t>Esc+F</t>
  </si>
  <si>
    <t>Left Arrow</t>
  </si>
  <si>
    <t>Right Arrow</t>
  </si>
  <si>
    <t>Tab</t>
  </si>
  <si>
    <t>Up Arrow</t>
  </si>
  <si>
    <t>Ans</t>
  </si>
  <si>
    <t>Key Sequence</t>
  </si>
  <si>
    <t>Description</t>
  </si>
  <si>
    <t>A</t>
  </si>
  <si>
    <t>Deletes one character to the left of the cursor</t>
  </si>
  <si>
    <t>B</t>
  </si>
  <si>
    <t>Moves the cursor to the beginning of the current line</t>
  </si>
  <si>
    <t>C</t>
  </si>
  <si>
    <t>Moves back one character</t>
  </si>
  <si>
    <t>D</t>
  </si>
  <si>
    <t>Deletes a single character</t>
  </si>
  <si>
    <t>E</t>
  </si>
  <si>
    <t>Moves the cursor to the end of the current line</t>
  </si>
  <si>
    <t>F</t>
  </si>
  <si>
    <t>Moves forward one character</t>
  </si>
  <si>
    <t>G</t>
  </si>
  <si>
    <t>H</t>
  </si>
  <si>
    <t>I</t>
  </si>
  <si>
    <t>Redisplays a line</t>
  </si>
  <si>
    <t>J</t>
  </si>
  <si>
    <t>Erases a line</t>
  </si>
  <si>
    <t>K</t>
  </si>
  <si>
    <t>Erases a word</t>
  </si>
  <si>
    <t>L</t>
  </si>
  <si>
    <t>Ends configuration mode and returns to privileged EXEC mode</t>
  </si>
  <si>
    <t>M</t>
  </si>
  <si>
    <t>N</t>
  </si>
  <si>
    <t>Moves back one word</t>
  </si>
  <si>
    <t>O</t>
  </si>
  <si>
    <t>Moves forward one word</t>
  </si>
  <si>
    <t>P</t>
  </si>
  <si>
    <t>Q</t>
  </si>
  <si>
    <t>R</t>
  </si>
  <si>
    <t>Finishes a partial command</t>
  </si>
  <si>
    <t>S</t>
  </si>
  <si>
    <t>CLI Hot Keys</t>
  </si>
  <si>
    <t>Key</t>
  </si>
  <si>
    <t>Ends configuration mode, returns to privileged EXEC mode</t>
  </si>
  <si>
    <t>Hex</t>
  </si>
  <si>
    <t>Binary</t>
  </si>
  <si>
    <t>Decimal</t>
  </si>
  <si>
    <t>0000</t>
  </si>
  <si>
    <t>0001</t>
  </si>
  <si>
    <t>0010</t>
  </si>
  <si>
    <t>2</t>
  </si>
  <si>
    <t>3</t>
  </si>
  <si>
    <t>0011</t>
  </si>
  <si>
    <t>4</t>
  </si>
  <si>
    <t>0100</t>
  </si>
  <si>
    <t>5</t>
  </si>
  <si>
    <t>0101</t>
  </si>
  <si>
    <t>6</t>
  </si>
  <si>
    <t>0110</t>
  </si>
  <si>
    <t>7</t>
  </si>
  <si>
    <t>0111</t>
  </si>
  <si>
    <t>8</t>
  </si>
  <si>
    <t>1000</t>
  </si>
  <si>
    <t>9</t>
  </si>
  <si>
    <t>1001</t>
  </si>
  <si>
    <t>1010</t>
  </si>
  <si>
    <t>10</t>
  </si>
  <si>
    <t>1011</t>
  </si>
  <si>
    <t>11</t>
  </si>
  <si>
    <t>1100</t>
  </si>
  <si>
    <t>12</t>
  </si>
  <si>
    <t>1101</t>
  </si>
  <si>
    <t>13</t>
  </si>
  <si>
    <t>1110</t>
  </si>
  <si>
    <t>14</t>
  </si>
  <si>
    <t>1111</t>
  </si>
  <si>
    <t>15</t>
  </si>
  <si>
    <t>Hex, Binary, Decimal</t>
  </si>
  <si>
    <t>Router Components</t>
  </si>
  <si>
    <t>Component</t>
  </si>
  <si>
    <t>Location</t>
  </si>
  <si>
    <t>Bootstrap</t>
  </si>
  <si>
    <t>stored in microcode in ROM</t>
  </si>
  <si>
    <t>Boots router and loads IOS</t>
  </si>
  <si>
    <t>P.O.S.T.</t>
  </si>
  <si>
    <t>Checks basic functionality of router hardware and determines which interfaces are present</t>
  </si>
  <si>
    <t>ROM Monitor</t>
  </si>
  <si>
    <t>Used for manufacturer testing and troubleshooting</t>
  </si>
  <si>
    <t>Mini IOS</t>
  </si>
  <si>
    <t>RAM</t>
  </si>
  <si>
    <t>hardware</t>
  </si>
  <si>
    <t>ROM</t>
  </si>
  <si>
    <t>Used to start and maintain the router</t>
  </si>
  <si>
    <t>Flash memory</t>
  </si>
  <si>
    <t>Used to store the IOS. Not erased when the router is reloaded. An EEPROM chip.</t>
  </si>
  <si>
    <t>NVRAM</t>
  </si>
  <si>
    <t>Configuration Register</t>
  </si>
  <si>
    <t>in NVRAM</t>
  </si>
  <si>
    <t>Controls how the router boots</t>
  </si>
  <si>
    <t>255.0.0.0</t>
  </si>
  <si>
    <t>255.128.0.0</t>
  </si>
  <si>
    <t>255.192.0.0</t>
  </si>
  <si>
    <t>255.224.0.0</t>
  </si>
  <si>
    <t>255.240.0.0</t>
  </si>
  <si>
    <t>255.248.0.0</t>
  </si>
  <si>
    <t>255.252.0.0</t>
  </si>
  <si>
    <t>255.254.0.0</t>
  </si>
  <si>
    <t>255.255.0.0</t>
  </si>
  <si>
    <t>255.255.128.0</t>
  </si>
  <si>
    <t>255.255.192.0</t>
  </si>
  <si>
    <t>255.255.224.0</t>
  </si>
  <si>
    <t>255.255.240.0</t>
  </si>
  <si>
    <t>255.255.248.0</t>
  </si>
  <si>
    <t>255.255.252.0</t>
  </si>
  <si>
    <t>255.255.254.0</t>
  </si>
  <si>
    <t>255.255.255.0</t>
  </si>
  <si>
    <t>255.255.255.128</t>
  </si>
  <si>
    <t>255.255.255.192</t>
  </si>
  <si>
    <t>255.255.255.224</t>
  </si>
  <si>
    <t>255.255.255.240</t>
  </si>
  <si>
    <t>255.255.255.248</t>
  </si>
  <si>
    <t>255.255.255.252</t>
  </si>
  <si>
    <t>CIDR Values</t>
  </si>
  <si>
    <t>CIDR Value</t>
  </si>
  <si>
    <t>Mask</t>
  </si>
  <si>
    <t>Type</t>
  </si>
  <si>
    <t>Global Unicast</t>
  </si>
  <si>
    <t>A.</t>
  </si>
  <si>
    <t>Link-Local</t>
  </si>
  <si>
    <t>B.</t>
  </si>
  <si>
    <t>Unique Local</t>
  </si>
  <si>
    <t>C.</t>
  </si>
  <si>
    <t>Multicast</t>
  </si>
  <si>
    <t>D.</t>
  </si>
  <si>
    <t>Anycast</t>
  </si>
  <si>
    <t>E.</t>
  </si>
  <si>
    <t>Unicast</t>
  </si>
  <si>
    <t>F.</t>
  </si>
  <si>
    <t>0:0:0:0:0:0:0:0</t>
  </si>
  <si>
    <t>G.</t>
  </si>
  <si>
    <t>0:0:0:0:0:0:0:1; ::1</t>
  </si>
  <si>
    <t>H.</t>
  </si>
  <si>
    <t>0:0:0:0:0:0:192.168.100.1</t>
  </si>
  <si>
    <t>I.</t>
  </si>
  <si>
    <t>2000::/3</t>
  </si>
  <si>
    <t>J.</t>
  </si>
  <si>
    <t>FC00::/7</t>
  </si>
  <si>
    <t>K.</t>
  </si>
  <si>
    <t>FE80::/10</t>
  </si>
  <si>
    <t>L.</t>
  </si>
  <si>
    <t>FF00::/8</t>
  </si>
  <si>
    <t>M.</t>
  </si>
  <si>
    <t>3FFF:FFFF::/32</t>
  </si>
  <si>
    <t>N.</t>
  </si>
  <si>
    <t>2001:0DB8::/32</t>
  </si>
  <si>
    <t>O.</t>
  </si>
  <si>
    <t>2002::/16</t>
  </si>
  <si>
    <t>P.</t>
  </si>
  <si>
    <t>FF02::9</t>
  </si>
  <si>
    <t>FF02::10</t>
  </si>
  <si>
    <t>FF02::5</t>
  </si>
  <si>
    <t>FF02::6</t>
  </si>
  <si>
    <t>T</t>
  </si>
  <si>
    <t>Publicly routable addresses</t>
  </si>
  <si>
    <t>Private, not meant to be routed</t>
  </si>
  <si>
    <t>Non-routable over the internet, nearly global unique, should not overlap</t>
  </si>
  <si>
    <t>Packets sent to all interfaces tuned into the multicast</t>
  </si>
  <si>
    <t>Multiple interfaces on multiple devices, delivered to the nearest one</t>
  </si>
  <si>
    <t>Packets addressed to a single interface</t>
  </si>
  <si>
    <t>Equals ::, same as IPv4 0.0.0.0, source address when using DHCP</t>
  </si>
  <si>
    <t>Equals ::1, same as 127.0.0.1 in IPv4</t>
  </si>
  <si>
    <t>Mixed IPv6 - IPv4</t>
  </si>
  <si>
    <t>Global unicast range</t>
  </si>
  <si>
    <t>Unique local unicast range</t>
  </si>
  <si>
    <t>Link-local unicast range</t>
  </si>
  <si>
    <t>Multicast range</t>
  </si>
  <si>
    <t>Reserved for examples &amp; documentation</t>
  </si>
  <si>
    <t>Used with 6to4 tunneling</t>
  </si>
  <si>
    <t>IPv6</t>
  </si>
  <si>
    <t>Internet Protocol version 6 (IPv6)</t>
  </si>
  <si>
    <t>Hex Value</t>
  </si>
  <si>
    <t>Binary Value</t>
  </si>
  <si>
    <t>Decimal Value</t>
  </si>
  <si>
    <t>Answer</t>
  </si>
  <si>
    <t>4096 SUBNETS; 4094 HOSTS</t>
  </si>
  <si>
    <t>IP Address</t>
  </si>
  <si>
    <t>/21</t>
  </si>
  <si>
    <t>/20</t>
  </si>
  <si>
    <t>/27</t>
  </si>
  <si>
    <t>/8</t>
  </si>
  <si>
    <t>/9</t>
  </si>
  <si>
    <t>/10</t>
  </si>
  <si>
    <t>/11</t>
  </si>
  <si>
    <t>/12</t>
  </si>
  <si>
    <t>/13</t>
  </si>
  <si>
    <t>/14</t>
  </si>
  <si>
    <t>/15</t>
  </si>
  <si>
    <t>/16</t>
  </si>
  <si>
    <t>/17</t>
  </si>
  <si>
    <t>/18</t>
  </si>
  <si>
    <t>/19</t>
  </si>
  <si>
    <t>/22</t>
  </si>
  <si>
    <t>/23</t>
  </si>
  <si>
    <t>/24</t>
  </si>
  <si>
    <t>/25</t>
  </si>
  <si>
    <t>/26</t>
  </si>
  <si>
    <t>/28</t>
  </si>
  <si>
    <t>/29</t>
  </si>
  <si>
    <t>/30</t>
  </si>
  <si>
    <t>=</t>
  </si>
  <si>
    <t>Connected interface</t>
  </si>
  <si>
    <t>Static route</t>
  </si>
  <si>
    <t>Enhanced Interior Gateway Routing Protocol (EIGRP) summary route</t>
  </si>
  <si>
    <t>External Border Gateway Protocol (BGP)</t>
  </si>
  <si>
    <t>Internal EIGRP</t>
  </si>
  <si>
    <t>IGRP</t>
  </si>
  <si>
    <t>OSPF</t>
  </si>
  <si>
    <t>Intermediate System-to-Intermediate System (IS-IS)</t>
  </si>
  <si>
    <t>Routing Information Protocol (RIP)</t>
  </si>
  <si>
    <t>Exterior Gateway Protocol (EGP)</t>
  </si>
  <si>
    <t>On Demand Routing (ODR)</t>
  </si>
  <si>
    <t>External EIGRP</t>
  </si>
  <si>
    <t>Internal BGP</t>
  </si>
  <si>
    <t>Admin Distances</t>
  </si>
  <si>
    <t>V</t>
  </si>
  <si>
    <t>Value</t>
  </si>
  <si>
    <t>Router Administrative Distances</t>
  </si>
  <si>
    <t>Router Bootup Sequence</t>
  </si>
  <si>
    <t>Router performs a POST</t>
  </si>
  <si>
    <t>Bootstrap code executed</t>
  </si>
  <si>
    <t>Checks configuration register</t>
  </si>
  <si>
    <t>Bootstrap looks for &amp; loads IOS</t>
  </si>
  <si>
    <t>IOS looks for valid configuration file</t>
  </si>
  <si>
    <t>Router copies start-up config into RAM</t>
  </si>
  <si>
    <t>Router boot sequence</t>
  </si>
  <si>
    <t>Command</t>
  </si>
  <si>
    <t>Definition</t>
  </si>
  <si>
    <t xml:space="preserve">Router&gt; enable </t>
  </si>
  <si>
    <t xml:space="preserve">Router# configure terminal </t>
  </si>
  <si>
    <t>Router(config)# enable secret cisco</t>
  </si>
  <si>
    <t xml:space="preserve">Router(config)# ip route 0.0.0.0 0.0.0.0 20.2.2.3 </t>
  </si>
  <si>
    <t xml:space="preserve">Router(config)# interface ethernet0 </t>
  </si>
  <si>
    <t xml:space="preserve">Router(config-if)# ip address 10.1.1.1 255.0.0.0 </t>
  </si>
  <si>
    <t>Router(config-if)# no shutdown</t>
  </si>
  <si>
    <t xml:space="preserve">Router(config-if)# exit </t>
  </si>
  <si>
    <t>Router(config)# router rip</t>
  </si>
  <si>
    <t>Router(config-router)# network 10.0.0.0</t>
  </si>
  <si>
    <t>Router(config)# exit</t>
  </si>
  <si>
    <t xml:space="preserve">Router# disable </t>
  </si>
  <si>
    <t xml:space="preserve">Router&gt; </t>
  </si>
  <si>
    <t>Router(config-subif)#</t>
  </si>
  <si>
    <t>Show flash</t>
  </si>
  <si>
    <t>Verify Flash memory</t>
  </si>
  <si>
    <t>Backup Cisco IOS</t>
  </si>
  <si>
    <t>copy flash tftp</t>
  </si>
  <si>
    <t>Restore/Upgrade Cisco IOS</t>
  </si>
  <si>
    <t>copy tftp flash</t>
  </si>
  <si>
    <t>copy running-config startup-config</t>
  </si>
  <si>
    <t>copy running-config tftp</t>
  </si>
  <si>
    <t>Backup Router configuration to server</t>
  </si>
  <si>
    <t>copy startup-config running-config</t>
  </si>
  <si>
    <t>Restore router configuration</t>
  </si>
  <si>
    <t>erase startup-config</t>
  </si>
  <si>
    <t>Delete the startup configuration</t>
  </si>
  <si>
    <t>reload</t>
  </si>
  <si>
    <t>Restart the router</t>
  </si>
  <si>
    <t>Router modes and commands</t>
  </si>
  <si>
    <t>U</t>
  </si>
  <si>
    <t>W</t>
  </si>
  <si>
    <t>Router modes &amp; Commands</t>
  </si>
  <si>
    <t>This test is designed to help you in your CCENT &amp; CCNA studies</t>
  </si>
  <si>
    <t>Test Topics</t>
  </si>
  <si>
    <t>Well known TCP/UDP Port Numbers</t>
  </si>
  <si>
    <t>Router Boot sequence</t>
  </si>
  <si>
    <t>Subnetting</t>
  </si>
  <si>
    <t>Taking the test</t>
  </si>
  <si>
    <t>Studying</t>
  </si>
  <si>
    <t>Suggestion: Print 1 copy of the Tests worksheet. Place the paper sheets into a plastic document protector.</t>
  </si>
  <si>
    <t>Using a Dry erase marker, enter your answers onto the document protector.</t>
  </si>
  <si>
    <t>Question types</t>
  </si>
  <si>
    <t>Fill in the blank is self-explanatory</t>
  </si>
  <si>
    <t>Match - Match the question or description to the correct answer</t>
  </si>
  <si>
    <t>Enjoy! And Good luck!!!</t>
  </si>
  <si>
    <t>Also called RXBOOT or bootloader, Small IOS in ROM can be used to bring up an interface and load a Cisco IOS</t>
  </si>
  <si>
    <r>
      <t xml:space="preserve">Holds packet buffers, routing tables, software and data structures. </t>
    </r>
    <r>
      <rPr>
        <b/>
        <sz val="11"/>
        <color theme="1"/>
        <rFont val="Calibri"/>
        <family val="2"/>
        <scheme val="minor"/>
      </rPr>
      <t>running-config</t>
    </r>
  </si>
  <si>
    <t>Holds packet buffers, routing tables, software and data structures, running-config</t>
  </si>
  <si>
    <t>Used to hold router configuration. Not erased when reloaded.</t>
  </si>
  <si>
    <t>Used to hold router or switch configuration. Not erased when the router or switch is reloaded.</t>
  </si>
  <si>
    <t>The Tests worksheets has two types of questions - Fill in the blank, and Match.</t>
  </si>
  <si>
    <t>Note: These are not the correct answers, for sample purposes only!</t>
  </si>
  <si>
    <t>Encapsulation process</t>
  </si>
  <si>
    <t>Step</t>
  </si>
  <si>
    <t>Event</t>
  </si>
  <si>
    <t>Jam signal informs all devices that collision occurred</t>
  </si>
  <si>
    <t>Collision invokes back off algorithm</t>
  </si>
  <si>
    <t>Each device stops transmitting, waits for back off timer to expire</t>
  </si>
  <si>
    <t>All hosts have equal opportunity to transmit</t>
  </si>
  <si>
    <t>Collisions in an Ethernet LAN</t>
  </si>
  <si>
    <t>Data encapsulation process</t>
  </si>
  <si>
    <t>Process</t>
  </si>
  <si>
    <t>User information converted to data for transmission on the network</t>
  </si>
  <si>
    <t>Data is converted to segments, reliable connection set up between hosts</t>
  </si>
  <si>
    <t>Segments converted to packets (or datagrams), &amp; logical address placed in header to be routed</t>
  </si>
  <si>
    <t>Packets converted to frames, hardware address used to ID the hosts</t>
  </si>
  <si>
    <t>Frames converted to bits, digital encoding &amp; clocking scheme is used</t>
  </si>
  <si>
    <t>Bits placed on the media for transmission</t>
  </si>
  <si>
    <t>Collisions in a LAN</t>
  </si>
  <si>
    <t>Place the events in proper order from 1-4</t>
  </si>
  <si>
    <t>Encapsulation Process</t>
  </si>
  <si>
    <t>Place the encapsulation process in proper order from 1-6</t>
  </si>
  <si>
    <t>Powers of 2</t>
  </si>
  <si>
    <r>
      <t>2</t>
    </r>
    <r>
      <rPr>
        <vertAlign val="superscript"/>
        <sz val="11"/>
        <color theme="1"/>
        <rFont val="Calibri"/>
        <family val="2"/>
        <scheme val="minor"/>
      </rPr>
      <t>5</t>
    </r>
  </si>
  <si>
    <t>P²</t>
  </si>
  <si>
    <r>
      <t>2</t>
    </r>
    <r>
      <rPr>
        <vertAlign val="superscript"/>
        <sz val="11"/>
        <color theme="1"/>
        <rFont val="Calibri"/>
        <family val="2"/>
        <scheme val="minor"/>
      </rPr>
      <t>1</t>
    </r>
  </si>
  <si>
    <r>
      <t>2</t>
    </r>
    <r>
      <rPr>
        <vertAlign val="superscript"/>
        <sz val="11"/>
        <color theme="1"/>
        <rFont val="Calibri"/>
        <family val="2"/>
        <scheme val="minor"/>
      </rPr>
      <t>15</t>
    </r>
  </si>
  <si>
    <r>
      <t>2</t>
    </r>
    <r>
      <rPr>
        <vertAlign val="superscript"/>
        <sz val="11"/>
        <color theme="1"/>
        <rFont val="Calibri"/>
        <family val="2"/>
        <scheme val="minor"/>
      </rPr>
      <t>14</t>
    </r>
  </si>
  <si>
    <r>
      <t>2</t>
    </r>
    <r>
      <rPr>
        <vertAlign val="superscript"/>
        <sz val="11"/>
        <color theme="1"/>
        <rFont val="Calibri"/>
        <family val="2"/>
        <scheme val="minor"/>
      </rPr>
      <t>13</t>
    </r>
  </si>
  <si>
    <r>
      <t>2</t>
    </r>
    <r>
      <rPr>
        <vertAlign val="superscript"/>
        <sz val="11"/>
        <color theme="1"/>
        <rFont val="Calibri"/>
        <family val="2"/>
        <scheme val="minor"/>
      </rPr>
      <t>12</t>
    </r>
  </si>
  <si>
    <r>
      <t>2</t>
    </r>
    <r>
      <rPr>
        <vertAlign val="superscript"/>
        <sz val="11"/>
        <color theme="1"/>
        <rFont val="Calibri"/>
        <family val="2"/>
        <scheme val="minor"/>
      </rPr>
      <t>11</t>
    </r>
  </si>
  <si>
    <r>
      <t>2</t>
    </r>
    <r>
      <rPr>
        <vertAlign val="superscript"/>
        <sz val="11"/>
        <color theme="1"/>
        <rFont val="Calibri"/>
        <family val="2"/>
        <scheme val="minor"/>
      </rPr>
      <t>10</t>
    </r>
  </si>
  <si>
    <r>
      <t>2</t>
    </r>
    <r>
      <rPr>
        <vertAlign val="superscript"/>
        <sz val="11"/>
        <color theme="1"/>
        <rFont val="Calibri"/>
        <family val="2"/>
        <scheme val="minor"/>
      </rPr>
      <t>9</t>
    </r>
  </si>
  <si>
    <r>
      <t>2</t>
    </r>
    <r>
      <rPr>
        <vertAlign val="superscript"/>
        <sz val="11"/>
        <color theme="1"/>
        <rFont val="Calibri"/>
        <family val="2"/>
        <scheme val="minor"/>
      </rPr>
      <t>8</t>
    </r>
  </si>
  <si>
    <r>
      <t>2</t>
    </r>
    <r>
      <rPr>
        <vertAlign val="superscript"/>
        <sz val="11"/>
        <color theme="1"/>
        <rFont val="Calibri"/>
        <family val="2"/>
        <scheme val="minor"/>
      </rPr>
      <t>7</t>
    </r>
  </si>
  <si>
    <r>
      <t>2</t>
    </r>
    <r>
      <rPr>
        <vertAlign val="superscript"/>
        <sz val="11"/>
        <color theme="1"/>
        <rFont val="Calibri"/>
        <family val="2"/>
        <scheme val="minor"/>
      </rPr>
      <t>2</t>
    </r>
  </si>
  <si>
    <r>
      <t>2</t>
    </r>
    <r>
      <rPr>
        <vertAlign val="superscript"/>
        <sz val="11"/>
        <color theme="1"/>
        <rFont val="Calibri"/>
        <family val="2"/>
        <scheme val="minor"/>
      </rPr>
      <t>3</t>
    </r>
  </si>
  <si>
    <r>
      <t>2</t>
    </r>
    <r>
      <rPr>
        <vertAlign val="superscript"/>
        <sz val="11"/>
        <color theme="1"/>
        <rFont val="Calibri"/>
        <family val="2"/>
        <scheme val="minor"/>
      </rPr>
      <t>4</t>
    </r>
  </si>
  <si>
    <r>
      <t>2</t>
    </r>
    <r>
      <rPr>
        <vertAlign val="superscript"/>
        <sz val="11"/>
        <color theme="1"/>
        <rFont val="Calibri"/>
        <family val="2"/>
        <scheme val="minor"/>
      </rPr>
      <t>6</t>
    </r>
  </si>
  <si>
    <t>RIPng multicast transport address</t>
  </si>
  <si>
    <t>EIGRP multicast transport address</t>
  </si>
  <si>
    <t>OSPF  multicast transport address</t>
  </si>
  <si>
    <t>OSPF - DR multicast transport address</t>
  </si>
  <si>
    <t>Note: IP subnet zero is disabled</t>
  </si>
  <si>
    <t>226/20</t>
  </si>
  <si>
    <t>0/27</t>
  </si>
  <si>
    <t>8 subnets, 30 hosts</t>
  </si>
  <si>
    <t>114/24</t>
  </si>
  <si>
    <t>172.28.214.1 to 172.28.214.254</t>
  </si>
  <si>
    <t>20/20</t>
  </si>
  <si>
    <t>What is the broadcast address of the network 192.168.181.32/27?</t>
  </si>
  <si>
    <t>16 subnets, 4094 hosts</t>
  </si>
  <si>
    <t>229/20</t>
  </si>
  <si>
    <t>10.123.176.1 to 10.123.191.254</t>
  </si>
  <si>
    <t>Shows the last command entered</t>
  </si>
  <si>
    <t>The Tests worksheet is meant to be printed. (12 pages total)</t>
  </si>
  <si>
    <t>Router(config)# line con 0</t>
  </si>
  <si>
    <t>Router(config)#line con 0</t>
  </si>
  <si>
    <t>169/27</t>
  </si>
  <si>
    <t>Note: IP Subnet zero is disabled</t>
  </si>
  <si>
    <t>What is the broadcast address of the network 172.29.252.0/29?</t>
  </si>
  <si>
    <t>Standard</t>
  </si>
  <si>
    <t>Max Length</t>
  </si>
  <si>
    <t>Media Type</t>
  </si>
  <si>
    <t>Topology/Use</t>
  </si>
  <si>
    <t>Connector</t>
  </si>
  <si>
    <t>Speed</t>
  </si>
  <si>
    <t>Ethernet type</t>
  </si>
  <si>
    <t>10BASE-2</t>
  </si>
  <si>
    <t>185 meters</t>
  </si>
  <si>
    <t>coax-Thinnet-RG58</t>
  </si>
  <si>
    <t>up to 30 hosts</t>
  </si>
  <si>
    <t>BNC</t>
  </si>
  <si>
    <t>10Mbps</t>
  </si>
  <si>
    <t>Ethernet</t>
  </si>
  <si>
    <t>10BASE-5</t>
  </si>
  <si>
    <t>500 meters</t>
  </si>
  <si>
    <t>Coax-Thicknet-RG8</t>
  </si>
  <si>
    <t>up to 1024 hosts per segment</t>
  </si>
  <si>
    <t>AUI connector</t>
  </si>
  <si>
    <t>10Base-FL</t>
  </si>
  <si>
    <t>500-2000 meters</t>
  </si>
  <si>
    <t>Fiber</t>
  </si>
  <si>
    <t>Ethernet over Fiber</t>
  </si>
  <si>
    <t>ST/SC connectors</t>
  </si>
  <si>
    <t>10BASE-T</t>
  </si>
  <si>
    <t>100 meters</t>
  </si>
  <si>
    <t>Cat3 or better STP-UTP</t>
  </si>
  <si>
    <t>Star</t>
  </si>
  <si>
    <t>RJ45</t>
  </si>
  <si>
    <t>100BASE-TX</t>
  </si>
  <si>
    <t>CAT5 UTP</t>
  </si>
  <si>
    <t>100 Mbps</t>
  </si>
  <si>
    <t>Fast Ethernet</t>
  </si>
  <si>
    <t>802.3u</t>
  </si>
  <si>
    <t>100BASE-FX</t>
  </si>
  <si>
    <t>MMF</t>
  </si>
  <si>
    <t>point to point</t>
  </si>
  <si>
    <t>100Mbps - half; 200 Mbps full duplex</t>
  </si>
  <si>
    <t>1000BASE-T</t>
  </si>
  <si>
    <t>STP-UTP</t>
  </si>
  <si>
    <t>1Gbps</t>
  </si>
  <si>
    <t>802.3ab</t>
  </si>
  <si>
    <t>1000BASE-CX</t>
  </si>
  <si>
    <t>25 meters</t>
  </si>
  <si>
    <t>STP-Copper twisted pair</t>
  </si>
  <si>
    <t>DB9-pin or HSSDC</t>
  </si>
  <si>
    <t>802.3z</t>
  </si>
  <si>
    <t>1000BASE-SX</t>
  </si>
  <si>
    <t>220/550 meters</t>
  </si>
  <si>
    <t>Gigabit Ethernet over Fiber-MMF</t>
  </si>
  <si>
    <t>Gigabit Ethernet</t>
  </si>
  <si>
    <t>1000BASE-LX</t>
  </si>
  <si>
    <t>3-10Km</t>
  </si>
  <si>
    <t>550-MMF/220-SMF</t>
  </si>
  <si>
    <t>SC/LC Connectors</t>
  </si>
  <si>
    <t>1000BASE-ZX</t>
  </si>
  <si>
    <t>43.5mi/70Km</t>
  </si>
  <si>
    <t>SMF</t>
  </si>
  <si>
    <t>Cisco Standard</t>
  </si>
  <si>
    <t>10GBase-T</t>
  </si>
  <si>
    <t>10Gbps</t>
  </si>
  <si>
    <t>10GBase-SR</t>
  </si>
  <si>
    <t>2-300 meters</t>
  </si>
  <si>
    <t>850nm MMF</t>
  </si>
  <si>
    <t>LC connectors</t>
  </si>
  <si>
    <t>10GBPS</t>
  </si>
  <si>
    <t>802.3ae</t>
  </si>
  <si>
    <t>10GBase-LR</t>
  </si>
  <si>
    <t>up to 10Km</t>
  </si>
  <si>
    <t>1310nm SMF</t>
  </si>
  <si>
    <t>10GBase-ER</t>
  </si>
  <si>
    <t>up to 40Km</t>
  </si>
  <si>
    <t>1550nm SMF</t>
  </si>
  <si>
    <t>10GBase-SW</t>
  </si>
  <si>
    <t>300 meters</t>
  </si>
  <si>
    <t>SONET</t>
  </si>
  <si>
    <t>10GBase-LW</t>
  </si>
  <si>
    <t>10Km</t>
  </si>
  <si>
    <t>10GBase-EW</t>
  </si>
  <si>
    <t>Print Page 1 for the study notes</t>
  </si>
  <si>
    <t>Print Page 2 for the blank test sheet</t>
  </si>
  <si>
    <t>Review all the material on the Study Sheets worksheet and the 802.3 worksheet</t>
  </si>
  <si>
    <t>This Spreadsheet is designed to scramble all the questions and/or descriptions.</t>
  </si>
  <si>
    <t>Router modes &amp; commands</t>
  </si>
  <si>
    <t>Unknown (AD of 255 will cause the router to disbelieve the route entirely and not use it)</t>
  </si>
  <si>
    <t>Unknown-Router disbelieves route, will not use it</t>
  </si>
  <si>
    <t>Copies router configuration to NVRAM</t>
  </si>
  <si>
    <t>Indicates a sub-interface</t>
  </si>
  <si>
    <t>Indicates user EXEC level</t>
  </si>
  <si>
    <t>Exits privileged EXEC level</t>
  </si>
  <si>
    <t>Configures options for the console port</t>
  </si>
  <si>
    <t>Exits out of configuration level</t>
  </si>
  <si>
    <t>Adds network to RIP engine (routing engine)</t>
  </si>
  <si>
    <t>Switches to configure RIP routing engine</t>
  </si>
  <si>
    <t>Exits to global configuration level</t>
  </si>
  <si>
    <t>Activates an interface</t>
  </si>
  <si>
    <t>Configures an IP address on an interface</t>
  </si>
  <si>
    <t>Switches to configure the ethernet0 interface</t>
  </si>
  <si>
    <t>Configures a static IP route (global)</t>
  </si>
  <si>
    <t>Configures router with an encrypted password (global)</t>
  </si>
  <si>
    <t>Switches to global configuration level</t>
  </si>
  <si>
    <t>Switches to privileged EXEC level</t>
  </si>
  <si>
    <t>802.3an</t>
  </si>
  <si>
    <t>1/2 duplex=400m; mmf=2k</t>
  </si>
  <si>
    <t>Shows the next command entered</t>
  </si>
  <si>
    <t>Hold down the Delete key to scramble the standards</t>
  </si>
  <si>
    <t>Hexadecimal, Binary, Decimal Numbers</t>
  </si>
  <si>
    <t>When you feel you are ready to take the test, select the Tests worksheet and print.</t>
  </si>
  <si>
    <t>To scramble the questions/descriptions, go to the Tests worksheet, hold down the delete key on your keyboard for a few seconds and release.</t>
  </si>
  <si>
    <t>The subnetting questions do not scramble. Challenge yourself by using a timer for each question. Allow yourself only 20 seconds to answer each question.</t>
  </si>
  <si>
    <t>Note: The Tests worksheet is protected, it does not allow you to type in your answers, doing so will re-scramble the questions/descriptions.</t>
  </si>
  <si>
    <t>When you're ready to re-test, simply wipe your answers off with a dry paper towel. Challenge yourself by scrambling the questions/descriptions periodically.</t>
  </si>
  <si>
    <t>Identify the last available IP address for this subnetwork.</t>
  </si>
  <si>
    <t>Identify the first available IP address for this subnetwork.</t>
  </si>
  <si>
    <t>Identify the subnet range that this host is a member of.</t>
  </si>
  <si>
    <t>600 subnets with up to 40 hosts on each subnet are needed for a client, what subnet mask should you use?</t>
  </si>
  <si>
    <t>26 subnets with up to 5 hosts on each subnet are needed for a client, what subnet mask should you use?</t>
  </si>
  <si>
    <t>Calculate the number of subnets &amp; hosts for this network.</t>
  </si>
  <si>
    <t>Identify the subnet that this host belongs to.</t>
  </si>
  <si>
    <t>Network</t>
  </si>
  <si>
    <t>Subnets needed</t>
  </si>
  <si>
    <t>What subnet mask is needed?</t>
  </si>
  <si>
    <t>What is the 1st Available Host?</t>
  </si>
  <si>
    <t>How many hosts per subnet?</t>
  </si>
  <si>
    <t>What network is this host in?</t>
  </si>
  <si>
    <t>What is the subnet mask?</t>
  </si>
  <si>
    <t>Identify the broadcast address</t>
  </si>
  <si>
    <t>Printing</t>
  </si>
  <si>
    <t>The Tests worksheet was designed to be printed on an occasional basis. The print margins</t>
  </si>
  <si>
    <t>is 12 pages. You may need to adjust these margins for the tests to print correctly depending</t>
  </si>
  <si>
    <t>on your type of printer.</t>
  </si>
  <si>
    <t>IP Addressing/Subnetting</t>
  </si>
  <si>
    <t xml:space="preserve">Classful Networks:  </t>
  </si>
  <si>
    <t>Class A network</t>
  </si>
  <si>
    <t>Class B network</t>
  </si>
  <si>
    <t>Class C network</t>
  </si>
  <si>
    <t>First bit, of the first octet is zero</t>
  </si>
  <si>
    <t>First two bit values - 10</t>
  </si>
  <si>
    <t>First three bit values - 110</t>
  </si>
  <si>
    <t>First octet is network, last three</t>
  </si>
  <si>
    <t>First two octets denote network,</t>
  </si>
  <si>
    <t>First three octets denote network,</t>
  </si>
  <si>
    <t>octets are host address.</t>
  </si>
  <si>
    <t>last two denote host addresses</t>
  </si>
  <si>
    <t>last octet denotes host addresses.</t>
  </si>
  <si>
    <t>Any IP that begins with "0" = Class</t>
  </si>
  <si>
    <t xml:space="preserve">Any IP that begins with "10" = </t>
  </si>
  <si>
    <t xml:space="preserve">Any IP that begins with "110" = </t>
  </si>
  <si>
    <t>Class D network</t>
  </si>
  <si>
    <t>Class E network</t>
  </si>
  <si>
    <t>First four bit values - 1110</t>
  </si>
  <si>
    <t>First five bit values - 11110</t>
  </si>
  <si>
    <t>Used for multicasting addressing</t>
  </si>
  <si>
    <t>Used for future experiments &amp;</t>
  </si>
  <si>
    <t>Octet range - 224-239</t>
  </si>
  <si>
    <t>This range is not used to assign</t>
  </si>
  <si>
    <t>an IP to devices in a network.</t>
  </si>
  <si>
    <t>IP Addressing</t>
  </si>
  <si>
    <t>Simply enter the Binary numbers in the spaces below for each Octet of the network address. If you are unsure of the desired</t>
  </si>
  <si>
    <t>Binary number, use the Decimal-to-Binary calculator to display the Binary equivalent of your decimal number.</t>
  </si>
  <si>
    <t>Octet 1</t>
  </si>
  <si>
    <t>Octet 2</t>
  </si>
  <si>
    <t>Octet 3</t>
  </si>
  <si>
    <t>Octet 4</t>
  </si>
  <si>
    <t xml:space="preserve">Enter the IP Binary number:  </t>
  </si>
  <si>
    <t xml:space="preserve">Decimal equivalent:  </t>
  </si>
  <si>
    <t>Default Subnet Mask</t>
  </si>
  <si>
    <t xml:space="preserve">Binary equivalent:  </t>
  </si>
  <si>
    <t xml:space="preserve">Dotted decimal equivalent:  </t>
  </si>
  <si>
    <t>Decimal to Binary calculator</t>
  </si>
  <si>
    <t xml:space="preserve">Enter a IP Decimal number:  </t>
  </si>
  <si>
    <t>Devices (or hosts) on a network have an IP address and a subnet mask. Subnetting divides a network into two or more networks.</t>
  </si>
  <si>
    <t>Subnetting takes bits from the host portion of the address and divides it into smaller networks.</t>
  </si>
  <si>
    <t>The result is a Network ID, subnet ID, and host ID.</t>
  </si>
  <si>
    <t>Determine a Network ID</t>
  </si>
  <si>
    <t>Using the example above, an IP address of 172.16.10.33, and a subnet mask of 255.255.255.0. We know that this is a Class B address.</t>
  </si>
  <si>
    <t>The binary equivalent for the IP address is 10101100 00010000 00001010 00100001</t>
  </si>
  <si>
    <t>The binary equivalent for the subnet mask is 11111111 11111111 11111111 00000000</t>
  </si>
  <si>
    <t>When the IP address and subnet mask are combined using Boolean algrebra (ANDing), the network ID is the result:</t>
  </si>
  <si>
    <t xml:space="preserve">IP Address 172.16.10.33:  </t>
  </si>
  <si>
    <t>and</t>
  </si>
  <si>
    <t xml:space="preserve">Subnet Mask 255.255.255.0:  </t>
  </si>
  <si>
    <t xml:space="preserve">yields:  </t>
  </si>
  <si>
    <t xml:space="preserve">the Network ID:  </t>
  </si>
  <si>
    <t>With anding, if "1" bits are in the IP address and subnet mask, the network ID yields a "1" bit, if either the IP adresss or subnet mask</t>
  </si>
  <si>
    <t>have a "0" bit, the network ID yields a "0" bit.</t>
  </si>
  <si>
    <t>The IP 172.16.10.33 belongs to the 172.16.10.0 network.</t>
  </si>
  <si>
    <t>Subnet masks apply only to Class A, B, or C IP addresses.</t>
  </si>
  <si>
    <t>ANDing calculator to determine the Network ID</t>
  </si>
  <si>
    <t xml:space="preserve">Enter an IP address in binary:  </t>
  </si>
  <si>
    <t xml:space="preserve">Enter a subnet mask in binary:  </t>
  </si>
  <si>
    <t xml:space="preserve">The network ID is:  </t>
  </si>
  <si>
    <t xml:space="preserve">  A "1" bit resides in both the IP address and the subnet mask</t>
  </si>
  <si>
    <t>Reminder: Network addresses and broadcast addresses cannot be assigned to a device or host!</t>
  </si>
  <si>
    <t>Class A</t>
  </si>
  <si>
    <t>Bit</t>
  </si>
  <si>
    <t>Range Multiples</t>
  </si>
  <si>
    <t>Wildcard Mask</t>
  </si>
  <si>
    <t>Class B</t>
  </si>
  <si>
    <t>Class C</t>
  </si>
  <si>
    <t>CIDR</t>
  </si>
  <si>
    <t>broadcasting. Octet range - 240-255.</t>
  </si>
  <si>
    <t>127 is reserved for loopback tests.</t>
  </si>
  <si>
    <t>Class C network.</t>
  </si>
  <si>
    <t>Octet range=192-223.</t>
  </si>
  <si>
    <t>Class B network.</t>
  </si>
  <si>
    <t>Octet range=128-191.</t>
  </si>
  <si>
    <t>A network. Octet range=1-126.</t>
  </si>
  <si>
    <t>IP addresses are assigned to hosts or devices on a network in order to communicate with other hosts or devices.</t>
  </si>
  <si>
    <t>Addresses are divided into 4 octets, each octet contains 8 bits. To understand IP addressing, you must be familiar with binary.</t>
  </si>
  <si>
    <t>In binary, each bit equals 1 or 0 with a value from 0 to 255. This process is then converted to decimal.</t>
  </si>
  <si>
    <t>To convert binary to decimal, add the "1" values from each bit in each octet</t>
  </si>
  <si>
    <t>binary value</t>
  </si>
  <si>
    <t>+ bit value</t>
  </si>
  <si>
    <t xml:space="preserve">decimal value - </t>
  </si>
  <si>
    <t>add these values</t>
  </si>
  <si>
    <t>128+64</t>
  </si>
  <si>
    <t>128+32+8</t>
  </si>
  <si>
    <t>64+32+2</t>
  </si>
  <si>
    <t>32+8</t>
  </si>
  <si>
    <t>0/20</t>
  </si>
  <si>
    <t>for this worksheet is set to .25" on all four sides. Using this page layout, the result of printing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</si>
</sst>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Arial"/>
      <family val="2"/>
    </font>
    <font>
      <i/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2"/>
      <color theme="1"/>
      <name val="Arial"/>
      <family val="2"/>
    </font>
    <font>
      <vertAlign val="superscript"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12"/>
      <name val="Calibri"/>
      <family val="2"/>
    </font>
    <font>
      <u/>
      <sz val="10"/>
      <color theme="10"/>
      <name val="Arial"/>
      <family val="2"/>
    </font>
    <font>
      <sz val="12"/>
      <name val="Calibri"/>
      <family val="2"/>
      <scheme val="minor"/>
    </font>
    <font>
      <sz val="12"/>
      <color theme="8" tint="0.39997558519241921"/>
      <name val="Calibri"/>
      <family val="2"/>
      <scheme val="minor"/>
    </font>
    <font>
      <sz val="20"/>
      <name val="Calibri"/>
      <family val="2"/>
      <scheme val="minor"/>
    </font>
    <font>
      <b/>
      <sz val="12"/>
      <name val="Calibri"/>
      <family val="2"/>
      <scheme val="minor"/>
    </font>
    <font>
      <sz val="8"/>
      <color theme="6" tint="0.39997558519241921"/>
      <name val="Calibri"/>
      <family val="2"/>
      <scheme val="minor"/>
    </font>
    <font>
      <sz val="10"/>
      <color theme="1"/>
      <name val="Arial"/>
    </font>
    <font>
      <b/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sz val="8"/>
      <color theme="8" tint="0.39997558519241921"/>
      <name val="Calibri"/>
      <family val="2"/>
      <scheme val="minor"/>
    </font>
    <font>
      <sz val="8"/>
      <color rgb="FFFFFF00"/>
      <name val="Calibri"/>
      <family val="2"/>
      <scheme val="minor"/>
    </font>
    <font>
      <sz val="9"/>
      <name val="Calibri"/>
      <family val="2"/>
      <scheme val="minor"/>
    </font>
    <font>
      <sz val="9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0" fillId="0" borderId="0"/>
    <xf numFmtId="0" fontId="23" fillId="0" borderId="0" applyNumberFormat="0" applyFill="0" applyBorder="0" applyAlignment="0" applyProtection="0">
      <alignment vertical="top"/>
      <protection locked="0"/>
    </xf>
    <xf numFmtId="0" fontId="21" fillId="0" borderId="0"/>
  </cellStyleXfs>
  <cellXfs count="406">
    <xf numFmtId="0" fontId="0" fillId="0" borderId="0" xfId="0"/>
    <xf numFmtId="0" fontId="0" fillId="0" borderId="0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1" fontId="0" fillId="0" borderId="6" xfId="0" applyNumberFormat="1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1" fontId="0" fillId="0" borderId="9" xfId="0" applyNumberFormat="1" applyFont="1" applyBorder="1" applyAlignment="1">
      <alignment horizontal="center" vertical="center"/>
    </xf>
    <xf numFmtId="0" fontId="0" fillId="0" borderId="0" xfId="0" applyFont="1"/>
    <xf numFmtId="0" fontId="0" fillId="0" borderId="0" xfId="0" applyFont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horizontal="left" vertical="center"/>
    </xf>
    <xf numFmtId="0" fontId="0" fillId="0" borderId="6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horizontal="left"/>
    </xf>
    <xf numFmtId="0" fontId="0" fillId="0" borderId="7" xfId="0" applyFont="1" applyBorder="1" applyAlignment="1">
      <alignment horizontal="left"/>
    </xf>
    <xf numFmtId="49" fontId="0" fillId="0" borderId="5" xfId="0" applyNumberFormat="1" applyFont="1" applyBorder="1" applyAlignment="1">
      <alignment horizontal="center" vertical="center"/>
    </xf>
    <xf numFmtId="49" fontId="0" fillId="0" borderId="7" xfId="0" applyNumberFormat="1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5" xfId="0" applyFont="1" applyFill="1" applyBorder="1"/>
    <xf numFmtId="0" fontId="0" fillId="0" borderId="7" xfId="0" applyFont="1" applyFill="1" applyBorder="1"/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0" fillId="0" borderId="5" xfId="0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0" fontId="0" fillId="0" borderId="2" xfId="0" applyFont="1" applyFill="1" applyBorder="1" applyAlignment="1">
      <alignment horizontal="left" vertical="center"/>
    </xf>
    <xf numFmtId="0" fontId="0" fillId="0" borderId="3" xfId="0" applyFont="1" applyBorder="1"/>
    <xf numFmtId="0" fontId="0" fillId="0" borderId="4" xfId="0" applyFont="1" applyBorder="1"/>
    <xf numFmtId="49" fontId="11" fillId="0" borderId="0" xfId="0" applyNumberFormat="1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49" fontId="11" fillId="0" borderId="5" xfId="0" applyNumberFormat="1" applyFont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0" xfId="0" applyBorder="1" applyAlignment="1">
      <alignment horizontal="left" vertical="center" wrapText="1"/>
    </xf>
    <xf numFmtId="0" fontId="0" fillId="0" borderId="8" xfId="0" applyFont="1" applyBorder="1" applyAlignment="1">
      <alignment horizontal="center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NumberFormat="1" applyFont="1" applyBorder="1" applyAlignment="1">
      <alignment horizontal="left" vertical="center"/>
    </xf>
    <xf numFmtId="0" fontId="0" fillId="0" borderId="0" xfId="0" applyFill="1" applyBorder="1" applyAlignment="1">
      <alignment horizontal="center" vertical="center" wrapText="1"/>
    </xf>
    <xf numFmtId="0" fontId="11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0" fillId="0" borderId="8" xfId="0" applyFont="1" applyBorder="1"/>
    <xf numFmtId="0" fontId="0" fillId="0" borderId="8" xfId="0" applyFont="1" applyBorder="1" applyAlignment="1">
      <alignment vertical="center"/>
    </xf>
    <xf numFmtId="0" fontId="0" fillId="0" borderId="8" xfId="0" applyBorder="1" applyAlignment="1">
      <alignment horizontal="left" vertical="center"/>
    </xf>
    <xf numFmtId="0" fontId="3" fillId="0" borderId="8" xfId="0" applyNumberFormat="1" applyFont="1" applyBorder="1" applyAlignment="1">
      <alignment horizontal="left" vertical="center"/>
    </xf>
    <xf numFmtId="0" fontId="0" fillId="0" borderId="8" xfId="0" applyFill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0" fillId="0" borderId="3" xfId="0" applyFont="1" applyBorder="1"/>
    <xf numFmtId="0" fontId="0" fillId="0" borderId="4" xfId="0" applyFont="1" applyBorder="1"/>
    <xf numFmtId="0" fontId="0" fillId="0" borderId="9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7" xfId="0" applyFont="1" applyBorder="1" applyAlignment="1">
      <alignment horizontal="left" vertical="center"/>
    </xf>
    <xf numFmtId="0" fontId="0" fillId="0" borderId="0" xfId="0" applyAlignment="1" applyProtection="1">
      <alignment vertical="center"/>
      <protection locked="0"/>
    </xf>
    <xf numFmtId="0" fontId="4" fillId="0" borderId="1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15" fillId="2" borderId="1" xfId="0" applyFont="1" applyFill="1" applyBorder="1" applyAlignment="1" applyProtection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15" fillId="0" borderId="1" xfId="0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horizontal="center" vertical="center"/>
    </xf>
    <xf numFmtId="0" fontId="15" fillId="3" borderId="1" xfId="0" applyFont="1" applyFill="1" applyBorder="1" applyAlignment="1" applyProtection="1">
      <alignment horizontal="center" vertical="center" wrapText="1"/>
    </xf>
    <xf numFmtId="0" fontId="15" fillId="0" borderId="0" xfId="0" applyFont="1" applyBorder="1" applyAlignment="1" applyProtection="1">
      <alignment horizontal="center" vertical="center" wrapText="1"/>
    </xf>
    <xf numFmtId="0" fontId="15" fillId="0" borderId="0" xfId="0" applyFont="1" applyBorder="1" applyAlignment="1" applyProtection="1">
      <alignment horizontal="center" vertical="center"/>
    </xf>
    <xf numFmtId="0" fontId="15" fillId="3" borderId="1" xfId="0" applyFont="1" applyFill="1" applyBorder="1" applyAlignment="1" applyProtection="1">
      <alignment horizontal="center" vertical="center"/>
    </xf>
    <xf numFmtId="0" fontId="15" fillId="0" borderId="1" xfId="0" applyFont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center" vertical="center"/>
    </xf>
    <xf numFmtId="0" fontId="3" fillId="6" borderId="0" xfId="1" applyFont="1" applyFill="1" applyProtection="1"/>
    <xf numFmtId="0" fontId="25" fillId="6" borderId="0" xfId="1" applyFont="1" applyFill="1" applyBorder="1" applyProtection="1"/>
    <xf numFmtId="0" fontId="28" fillId="5" borderId="0" xfId="1" applyFont="1" applyFill="1" applyAlignment="1" applyProtection="1">
      <alignment horizontal="center"/>
    </xf>
    <xf numFmtId="0" fontId="17" fillId="6" borderId="0" xfId="1" applyFont="1" applyFill="1" applyProtection="1"/>
    <xf numFmtId="0" fontId="3" fillId="0" borderId="0" xfId="1" applyFont="1" applyFill="1" applyProtection="1"/>
    <xf numFmtId="0" fontId="3" fillId="6" borderId="0" xfId="1" applyFont="1" applyFill="1" applyBorder="1" applyProtection="1"/>
    <xf numFmtId="0" fontId="30" fillId="6" borderId="0" xfId="1" applyFont="1" applyFill="1" applyBorder="1" applyAlignment="1" applyProtection="1">
      <alignment horizontal="right"/>
    </xf>
    <xf numFmtId="0" fontId="3" fillId="7" borderId="24" xfId="1" applyFont="1" applyFill="1" applyBorder="1" applyAlignment="1" applyProtection="1">
      <alignment horizontal="center"/>
    </xf>
    <xf numFmtId="0" fontId="3" fillId="0" borderId="22" xfId="1" applyFont="1" applyBorder="1" applyAlignment="1" applyProtection="1">
      <alignment horizontal="center"/>
    </xf>
    <xf numFmtId="0" fontId="3" fillId="0" borderId="23" xfId="1" applyFont="1" applyBorder="1" applyAlignment="1" applyProtection="1">
      <alignment horizontal="center"/>
    </xf>
    <xf numFmtId="0" fontId="3" fillId="6" borderId="3" xfId="1" applyFont="1" applyFill="1" applyBorder="1" applyProtection="1"/>
    <xf numFmtId="0" fontId="3" fillId="7" borderId="22" xfId="1" applyFont="1" applyFill="1" applyBorder="1" applyAlignment="1" applyProtection="1">
      <alignment horizontal="center"/>
    </xf>
    <xf numFmtId="0" fontId="3" fillId="6" borderId="4" xfId="1" applyFont="1" applyFill="1" applyBorder="1" applyProtection="1"/>
    <xf numFmtId="0" fontId="3" fillId="6" borderId="0" xfId="1" applyFont="1" applyFill="1" applyBorder="1" applyAlignment="1" applyProtection="1">
      <alignment horizontal="right"/>
    </xf>
    <xf numFmtId="0" fontId="3" fillId="6" borderId="6" xfId="1" applyFont="1" applyFill="1" applyBorder="1" applyProtection="1"/>
    <xf numFmtId="0" fontId="3" fillId="6" borderId="5" xfId="1" applyFont="1" applyFill="1" applyBorder="1" applyProtection="1"/>
    <xf numFmtId="0" fontId="3" fillId="0" borderId="22" xfId="1" applyFont="1" applyFill="1" applyBorder="1" applyAlignment="1" applyProtection="1">
      <alignment horizontal="center"/>
    </xf>
    <xf numFmtId="0" fontId="3" fillId="0" borderId="23" xfId="1" applyFont="1" applyFill="1" applyBorder="1" applyAlignment="1" applyProtection="1">
      <alignment horizontal="center"/>
    </xf>
    <xf numFmtId="0" fontId="3" fillId="6" borderId="7" xfId="1" applyFont="1" applyFill="1" applyBorder="1" applyProtection="1"/>
    <xf numFmtId="0" fontId="3" fillId="6" borderId="8" xfId="1" applyFont="1" applyFill="1" applyBorder="1" applyProtection="1"/>
    <xf numFmtId="0" fontId="3" fillId="6" borderId="9" xfId="1" applyFont="1" applyFill="1" applyBorder="1" applyProtection="1"/>
    <xf numFmtId="0" fontId="30" fillId="6" borderId="0" xfId="1" applyFont="1" applyFill="1" applyAlignment="1" applyProtection="1">
      <alignment horizontal="center"/>
    </xf>
    <xf numFmtId="0" fontId="3" fillId="6" borderId="0" xfId="1" applyFont="1" applyFill="1" applyAlignment="1" applyProtection="1">
      <alignment horizontal="center"/>
    </xf>
    <xf numFmtId="0" fontId="3" fillId="6" borderId="0" xfId="1" applyFont="1" applyFill="1" applyAlignment="1" applyProtection="1">
      <alignment horizontal="right"/>
    </xf>
    <xf numFmtId="0" fontId="3" fillId="4" borderId="21" xfId="1" applyFont="1" applyFill="1" applyBorder="1" applyAlignment="1" applyProtection="1">
      <alignment horizontal="center"/>
      <protection locked="0"/>
    </xf>
    <xf numFmtId="0" fontId="30" fillId="8" borderId="0" xfId="1" applyFont="1" applyFill="1" applyAlignment="1" applyProtection="1">
      <alignment horizontal="center"/>
    </xf>
    <xf numFmtId="0" fontId="3" fillId="8" borderId="0" xfId="1" applyFont="1" applyFill="1" applyBorder="1" applyProtection="1"/>
    <xf numFmtId="0" fontId="3" fillId="8" borderId="0" xfId="1" applyFont="1" applyFill="1" applyProtection="1"/>
    <xf numFmtId="0" fontId="3" fillId="8" borderId="0" xfId="1" applyFont="1" applyFill="1" applyAlignment="1" applyProtection="1">
      <alignment horizontal="right"/>
    </xf>
    <xf numFmtId="0" fontId="3" fillId="8" borderId="0" xfId="1" applyFont="1" applyFill="1" applyAlignment="1" applyProtection="1">
      <alignment horizontal="center"/>
    </xf>
    <xf numFmtId="0" fontId="3" fillId="5" borderId="0" xfId="1" applyFont="1" applyFill="1" applyProtection="1"/>
    <xf numFmtId="0" fontId="9" fillId="5" borderId="0" xfId="1" applyFont="1" applyFill="1" applyAlignment="1" applyProtection="1">
      <alignment horizontal="center" vertical="center"/>
    </xf>
    <xf numFmtId="0" fontId="3" fillId="5" borderId="0" xfId="1" applyFont="1" applyFill="1" applyAlignment="1" applyProtection="1">
      <alignment horizontal="center"/>
    </xf>
    <xf numFmtId="0" fontId="3" fillId="5" borderId="0" xfId="1" applyFont="1" applyFill="1" applyAlignment="1" applyProtection="1">
      <alignment horizontal="right"/>
    </xf>
    <xf numFmtId="0" fontId="3" fillId="4" borderId="21" xfId="1" applyFont="1" applyFill="1" applyBorder="1" applyAlignment="1" applyProtection="1">
      <alignment horizontal="center"/>
    </xf>
    <xf numFmtId="0" fontId="3" fillId="0" borderId="21" xfId="1" applyFont="1" applyFill="1" applyBorder="1" applyAlignment="1" applyProtection="1">
      <alignment horizontal="center"/>
    </xf>
    <xf numFmtId="0" fontId="3" fillId="0" borderId="21" xfId="1" applyFont="1" applyBorder="1" applyAlignment="1" applyProtection="1">
      <alignment horizontal="center"/>
    </xf>
    <xf numFmtId="0" fontId="3" fillId="4" borderId="24" xfId="1" applyFont="1" applyFill="1" applyBorder="1" applyAlignment="1" applyProtection="1">
      <alignment horizontal="center"/>
    </xf>
    <xf numFmtId="0" fontId="6" fillId="5" borderId="0" xfId="1" applyFont="1" applyFill="1" applyBorder="1" applyProtection="1"/>
    <xf numFmtId="0" fontId="3" fillId="5" borderId="0" xfId="1" applyFont="1" applyFill="1" applyBorder="1" applyProtection="1"/>
    <xf numFmtId="0" fontId="3" fillId="5" borderId="0" xfId="1" applyFont="1" applyFill="1" applyBorder="1" applyAlignment="1" applyProtection="1">
      <alignment horizontal="center"/>
    </xf>
    <xf numFmtId="0" fontId="3" fillId="3" borderId="21" xfId="1" applyFont="1" applyFill="1" applyBorder="1" applyAlignment="1" applyProtection="1">
      <alignment horizontal="center"/>
      <protection locked="0"/>
    </xf>
    <xf numFmtId="0" fontId="31" fillId="5" borderId="0" xfId="1" applyFont="1" applyFill="1" applyBorder="1" applyAlignment="1" applyProtection="1">
      <alignment horizontal="center" vertical="center"/>
    </xf>
    <xf numFmtId="0" fontId="32" fillId="5" borderId="0" xfId="2" applyFont="1" applyFill="1" applyAlignment="1" applyProtection="1"/>
    <xf numFmtId="0" fontId="31" fillId="6" borderId="0" xfId="1" applyFont="1" applyFill="1" applyBorder="1" applyAlignment="1" applyProtection="1">
      <alignment horizontal="center"/>
    </xf>
    <xf numFmtId="0" fontId="31" fillId="6" borderId="0" xfId="1" applyFont="1" applyFill="1" applyBorder="1" applyProtection="1"/>
    <xf numFmtId="0" fontId="33" fillId="6" borderId="0" xfId="1" applyFont="1" applyFill="1" applyBorder="1" applyAlignment="1" applyProtection="1">
      <alignment horizontal="center"/>
    </xf>
    <xf numFmtId="0" fontId="33" fillId="6" borderId="0" xfId="1" applyFont="1" applyFill="1" applyBorder="1" applyProtection="1"/>
    <xf numFmtId="0" fontId="33" fillId="6" borderId="5" xfId="1" applyFont="1" applyFill="1" applyBorder="1" applyAlignment="1" applyProtection="1">
      <alignment horizontal="center"/>
    </xf>
    <xf numFmtId="0" fontId="31" fillId="6" borderId="0" xfId="1" applyFont="1" applyFill="1" applyProtection="1"/>
    <xf numFmtId="0" fontId="34" fillId="4" borderId="7" xfId="1" applyFont="1" applyFill="1" applyBorder="1" applyAlignment="1" applyProtection="1">
      <alignment horizontal="center"/>
    </xf>
    <xf numFmtId="0" fontId="34" fillId="4" borderId="8" xfId="1" applyFont="1" applyFill="1" applyBorder="1" applyAlignment="1" applyProtection="1">
      <alignment horizontal="center"/>
    </xf>
    <xf numFmtId="0" fontId="34" fillId="4" borderId="9" xfId="1" applyFont="1" applyFill="1" applyBorder="1" applyAlignment="1" applyProtection="1">
      <alignment horizontal="center"/>
    </xf>
    <xf numFmtId="0" fontId="33" fillId="6" borderId="0" xfId="1" applyFont="1" applyFill="1" applyProtection="1"/>
    <xf numFmtId="0" fontId="28" fillId="5" borderId="0" xfId="1" applyFont="1" applyFill="1" applyBorder="1" applyAlignment="1" applyProtection="1">
      <alignment horizontal="center"/>
    </xf>
    <xf numFmtId="0" fontId="28" fillId="5" borderId="8" xfId="1" applyFont="1" applyFill="1" applyBorder="1" applyAlignment="1" applyProtection="1">
      <alignment horizontal="center"/>
    </xf>
    <xf numFmtId="0" fontId="29" fillId="0" borderId="0" xfId="1" applyFont="1" applyProtection="1"/>
    <xf numFmtId="0" fontId="19" fillId="0" borderId="0" xfId="0" applyFont="1" applyProtection="1"/>
    <xf numFmtId="0" fontId="3" fillId="0" borderId="1" xfId="1" applyFont="1" applyBorder="1" applyAlignment="1" applyProtection="1">
      <alignment horizontal="center"/>
    </xf>
    <xf numFmtId="0" fontId="24" fillId="5" borderId="0" xfId="3" applyFont="1" applyFill="1" applyProtection="1"/>
    <xf numFmtId="0" fontId="24" fillId="5" borderId="0" xfId="3" applyFont="1" applyFill="1" applyAlignment="1" applyProtection="1">
      <alignment horizontal="center"/>
    </xf>
    <xf numFmtId="0" fontId="27" fillId="5" borderId="0" xfId="3" applyFont="1" applyFill="1" applyProtection="1"/>
    <xf numFmtId="0" fontId="35" fillId="5" borderId="0" xfId="3" applyFont="1" applyFill="1" applyAlignment="1" applyProtection="1">
      <alignment horizontal="center"/>
    </xf>
    <xf numFmtId="0" fontId="19" fillId="5" borderId="0" xfId="0" applyFont="1" applyFill="1" applyProtection="1"/>
    <xf numFmtId="0" fontId="35" fillId="5" borderId="0" xfId="3" applyFont="1" applyFill="1" applyBorder="1" applyAlignment="1" applyProtection="1">
      <alignment horizontal="center"/>
    </xf>
    <xf numFmtId="49" fontId="15" fillId="6" borderId="0" xfId="1" applyNumberFormat="1" applyFont="1" applyFill="1" applyAlignment="1" applyProtection="1">
      <alignment horizontal="right"/>
    </xf>
    <xf numFmtId="0" fontId="15" fillId="6" borderId="0" xfId="1" applyFont="1" applyFill="1" applyBorder="1" applyAlignment="1" applyProtection="1">
      <alignment horizontal="center" vertical="center"/>
    </xf>
    <xf numFmtId="0" fontId="15" fillId="6" borderId="0" xfId="1" applyFont="1" applyFill="1" applyAlignment="1" applyProtection="1">
      <alignment horizontal="right"/>
    </xf>
    <xf numFmtId="0" fontId="17" fillId="5" borderId="0" xfId="0" applyFont="1" applyFill="1" applyProtection="1"/>
    <xf numFmtId="0" fontId="0" fillId="5" borderId="0" xfId="0" applyFill="1" applyProtection="1"/>
    <xf numFmtId="0" fontId="16" fillId="5" borderId="0" xfId="0" applyFont="1" applyFill="1" applyProtection="1"/>
    <xf numFmtId="0" fontId="16" fillId="5" borderId="0" xfId="0" applyFont="1" applyFill="1" applyBorder="1" applyProtection="1"/>
    <xf numFmtId="0" fontId="0" fillId="5" borderId="0" xfId="0" applyFill="1" applyAlignment="1" applyProtection="1">
      <alignment vertical="top"/>
    </xf>
    <xf numFmtId="0" fontId="0" fillId="5" borderId="0" xfId="0" applyFill="1" applyAlignment="1" applyProtection="1">
      <alignment vertical="top" wrapText="1"/>
    </xf>
    <xf numFmtId="0" fontId="0" fillId="5" borderId="0" xfId="0" applyFill="1" applyAlignment="1" applyProtection="1">
      <alignment wrapText="1"/>
    </xf>
    <xf numFmtId="0" fontId="0" fillId="5" borderId="0" xfId="0" applyFill="1" applyAlignment="1" applyProtection="1"/>
    <xf numFmtId="0" fontId="2" fillId="5" borderId="0" xfId="0" applyFont="1" applyFill="1" applyProtection="1"/>
    <xf numFmtId="0" fontId="15" fillId="8" borderId="40" xfId="1" applyFont="1" applyFill="1" applyBorder="1" applyAlignment="1" applyProtection="1">
      <alignment horizontal="center" vertical="center"/>
    </xf>
    <xf numFmtId="0" fontId="15" fillId="8" borderId="41" xfId="1" applyFont="1" applyFill="1" applyBorder="1" applyAlignment="1" applyProtection="1">
      <alignment horizontal="center" vertical="center"/>
    </xf>
    <xf numFmtId="0" fontId="15" fillId="8" borderId="42" xfId="1" applyFont="1" applyFill="1" applyBorder="1" applyAlignment="1" applyProtection="1">
      <alignment horizontal="center" vertical="center"/>
    </xf>
    <xf numFmtId="0" fontId="15" fillId="5" borderId="40" xfId="1" applyFont="1" applyFill="1" applyBorder="1" applyAlignment="1" applyProtection="1">
      <alignment horizontal="center" vertical="center"/>
    </xf>
    <xf numFmtId="0" fontId="15" fillId="5" borderId="41" xfId="1" applyFont="1" applyFill="1" applyBorder="1" applyAlignment="1" applyProtection="1">
      <alignment horizontal="center" vertical="center"/>
    </xf>
    <xf numFmtId="0" fontId="15" fillId="5" borderId="42" xfId="1" applyFont="1" applyFill="1" applyBorder="1" applyAlignment="1" applyProtection="1">
      <alignment horizontal="center" vertical="center"/>
    </xf>
    <xf numFmtId="0" fontId="15" fillId="8" borderId="43" xfId="1" applyFont="1" applyFill="1" applyBorder="1" applyAlignment="1" applyProtection="1">
      <alignment horizontal="center" vertical="center"/>
    </xf>
    <xf numFmtId="0" fontId="15" fillId="8" borderId="1" xfId="1" applyFont="1" applyFill="1" applyBorder="1" applyAlignment="1" applyProtection="1">
      <alignment horizontal="center" vertical="center"/>
    </xf>
    <xf numFmtId="0" fontId="15" fillId="8" borderId="44" xfId="1" applyFont="1" applyFill="1" applyBorder="1" applyAlignment="1" applyProtection="1">
      <alignment horizontal="center" vertical="center"/>
    </xf>
    <xf numFmtId="0" fontId="15" fillId="5" borderId="43" xfId="1" applyFont="1" applyFill="1" applyBorder="1" applyAlignment="1" applyProtection="1">
      <alignment horizontal="center" vertical="center"/>
    </xf>
    <xf numFmtId="0" fontId="15" fillId="5" borderId="1" xfId="1" applyFont="1" applyFill="1" applyBorder="1" applyAlignment="1" applyProtection="1">
      <alignment horizontal="center" vertical="center"/>
    </xf>
    <xf numFmtId="0" fontId="15" fillId="5" borderId="44" xfId="1" applyFont="1" applyFill="1" applyBorder="1" applyAlignment="1" applyProtection="1">
      <alignment horizontal="center" vertical="center"/>
    </xf>
    <xf numFmtId="0" fontId="35" fillId="5" borderId="21" xfId="3" applyFont="1" applyFill="1" applyBorder="1" applyAlignment="1" applyProtection="1">
      <alignment horizontal="center" vertical="center"/>
    </xf>
    <xf numFmtId="0" fontId="36" fillId="5" borderId="32" xfId="3" applyFont="1" applyFill="1" applyBorder="1" applyAlignment="1" applyProtection="1">
      <alignment horizontal="center" vertical="center" wrapText="1"/>
    </xf>
    <xf numFmtId="0" fontId="36" fillId="5" borderId="33" xfId="3" applyFont="1" applyFill="1" applyBorder="1" applyAlignment="1" applyProtection="1">
      <alignment horizontal="center" vertical="center" wrapText="1"/>
    </xf>
    <xf numFmtId="0" fontId="36" fillId="5" borderId="34" xfId="3" applyFont="1" applyFill="1" applyBorder="1" applyAlignment="1" applyProtection="1">
      <alignment horizontal="center" vertical="center" wrapText="1"/>
    </xf>
    <xf numFmtId="0" fontId="36" fillId="5" borderId="35" xfId="3" applyFont="1" applyFill="1" applyBorder="1" applyAlignment="1" applyProtection="1">
      <alignment horizontal="center" vertical="center" wrapText="1"/>
    </xf>
    <xf numFmtId="0" fontId="36" fillId="5" borderId="36" xfId="3" applyFont="1" applyFill="1" applyBorder="1" applyAlignment="1" applyProtection="1">
      <alignment horizontal="center" vertical="center" wrapText="1"/>
    </xf>
    <xf numFmtId="0" fontId="36" fillId="5" borderId="37" xfId="3" applyFont="1" applyFill="1" applyBorder="1" applyAlignment="1" applyProtection="1">
      <alignment horizontal="center" vertical="center" wrapText="1"/>
    </xf>
    <xf numFmtId="0" fontId="36" fillId="5" borderId="38" xfId="3" applyFont="1" applyFill="1" applyBorder="1" applyAlignment="1" applyProtection="1">
      <alignment horizontal="center" vertical="center" wrapText="1"/>
    </xf>
    <xf numFmtId="0" fontId="36" fillId="5" borderId="39" xfId="3" applyFont="1" applyFill="1" applyBorder="1" applyAlignment="1" applyProtection="1">
      <alignment horizontal="center" vertical="center" wrapText="1"/>
    </xf>
    <xf numFmtId="0" fontId="36" fillId="5" borderId="9" xfId="3" applyFont="1" applyFill="1" applyBorder="1" applyAlignment="1" applyProtection="1">
      <alignment horizontal="center" vertical="center" wrapText="1"/>
    </xf>
    <xf numFmtId="0" fontId="0" fillId="0" borderId="0" xfId="0" applyFill="1" applyProtection="1">
      <protection locked="0"/>
    </xf>
    <xf numFmtId="0" fontId="3" fillId="0" borderId="0" xfId="0" applyFont="1" applyFill="1" applyBorder="1"/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0" fillId="0" borderId="0" xfId="0" applyFill="1"/>
    <xf numFmtId="0" fontId="0" fillId="0" borderId="1" xfId="0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0" fillId="0" borderId="1" xfId="0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0" fontId="0" fillId="0" borderId="0" xfId="0" applyFill="1" applyBorder="1" applyProtection="1"/>
    <xf numFmtId="0" fontId="0" fillId="0" borderId="0" xfId="0" applyFill="1" applyAlignment="1">
      <alignment vertical="center"/>
    </xf>
    <xf numFmtId="0" fontId="0" fillId="0" borderId="0" xfId="0" applyFont="1" applyFill="1"/>
    <xf numFmtId="0" fontId="0" fillId="0" borderId="0" xfId="0" applyFont="1" applyFill="1" applyAlignment="1">
      <alignment horizontal="right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3" fillId="0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top"/>
    </xf>
    <xf numFmtId="0" fontId="3" fillId="0" borderId="14" xfId="0" applyFont="1" applyFill="1" applyBorder="1"/>
    <xf numFmtId="0" fontId="3" fillId="0" borderId="11" xfId="0" applyFont="1" applyFill="1" applyBorder="1"/>
    <xf numFmtId="0" fontId="3" fillId="0" borderId="0" xfId="0" applyFont="1" applyFill="1" applyBorder="1" applyAlignment="1">
      <alignment vertical="top"/>
    </xf>
    <xf numFmtId="0" fontId="8" fillId="0" borderId="0" xfId="0" applyFont="1" applyFill="1"/>
    <xf numFmtId="0" fontId="3" fillId="0" borderId="0" xfId="0" applyFont="1" applyFill="1" applyBorder="1" applyAlignment="1"/>
    <xf numFmtId="0" fontId="4" fillId="0" borderId="0" xfId="0" applyFont="1" applyFill="1" applyBorder="1" applyAlignment="1">
      <alignment vertical="center"/>
    </xf>
    <xf numFmtId="0" fontId="0" fillId="0" borderId="0" xfId="0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/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/>
    <xf numFmtId="49" fontId="3" fillId="0" borderId="0" xfId="0" applyNumberFormat="1" applyFont="1" applyFill="1" applyBorder="1"/>
    <xf numFmtId="49" fontId="3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ill="1" applyBorder="1" applyAlignment="1">
      <alignment horizontal="left" vertical="center"/>
    </xf>
    <xf numFmtId="0" fontId="0" fillId="0" borderId="1" xfId="0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5" borderId="0" xfId="0" applyFill="1" applyAlignment="1" applyProtection="1">
      <alignment wrapText="1"/>
    </xf>
    <xf numFmtId="0" fontId="0" fillId="5" borderId="0" xfId="0" applyFill="1" applyAlignment="1" applyProtection="1">
      <alignment vertical="top" wrapText="1"/>
    </xf>
    <xf numFmtId="0" fontId="3" fillId="8" borderId="28" xfId="1" applyFont="1" applyFill="1" applyBorder="1" applyAlignment="1" applyProtection="1">
      <alignment horizontal="center"/>
      <protection locked="0"/>
    </xf>
    <xf numFmtId="0" fontId="3" fillId="8" borderId="51" xfId="1" applyFont="1" applyFill="1" applyBorder="1" applyAlignment="1" applyProtection="1">
      <alignment horizontal="center"/>
      <protection locked="0"/>
    </xf>
    <xf numFmtId="0" fontId="3" fillId="8" borderId="52" xfId="1" applyFont="1" applyFill="1" applyBorder="1" applyAlignment="1" applyProtection="1">
      <alignment horizontal="center"/>
      <protection locked="0"/>
    </xf>
    <xf numFmtId="0" fontId="3" fillId="8" borderId="50" xfId="1" applyFont="1" applyFill="1" applyBorder="1" applyAlignment="1" applyProtection="1">
      <alignment horizontal="center"/>
      <protection locked="0"/>
    </xf>
    <xf numFmtId="0" fontId="3" fillId="8" borderId="45" xfId="1" applyFont="1" applyFill="1" applyBorder="1" applyAlignment="1" applyProtection="1">
      <alignment horizontal="center"/>
    </xf>
    <xf numFmtId="0" fontId="3" fillId="8" borderId="46" xfId="1" applyFont="1" applyFill="1" applyBorder="1" applyAlignment="1" applyProtection="1">
      <alignment horizontal="center"/>
    </xf>
    <xf numFmtId="0" fontId="3" fillId="8" borderId="47" xfId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center"/>
    </xf>
    <xf numFmtId="0" fontId="3" fillId="0" borderId="3" xfId="1" applyFont="1" applyBorder="1" applyAlignment="1" applyProtection="1">
      <alignment horizontal="center"/>
    </xf>
    <xf numFmtId="0" fontId="3" fillId="8" borderId="8" xfId="1" applyFont="1" applyFill="1" applyBorder="1" applyAlignment="1" applyProtection="1">
      <alignment horizontal="center"/>
    </xf>
    <xf numFmtId="0" fontId="3" fillId="0" borderId="3" xfId="1" applyFont="1" applyBorder="1" applyAlignment="1" applyProtection="1">
      <alignment horizontal="center" vertical="center"/>
    </xf>
    <xf numFmtId="0" fontId="3" fillId="0" borderId="45" xfId="1" applyFont="1" applyBorder="1" applyAlignment="1" applyProtection="1">
      <alignment horizontal="center"/>
    </xf>
    <xf numFmtId="0" fontId="3" fillId="0" borderId="46" xfId="1" applyFont="1" applyBorder="1" applyAlignment="1" applyProtection="1">
      <alignment horizontal="center"/>
    </xf>
    <xf numFmtId="0" fontId="3" fillId="0" borderId="47" xfId="1" applyFont="1" applyBorder="1" applyAlignment="1" applyProtection="1">
      <alignment horizontal="center"/>
    </xf>
    <xf numFmtId="0" fontId="3" fillId="4" borderId="2" xfId="1" applyFont="1" applyFill="1" applyBorder="1" applyAlignment="1" applyProtection="1">
      <alignment horizontal="center"/>
    </xf>
    <xf numFmtId="0" fontId="3" fillId="4" borderId="3" xfId="1" applyFont="1" applyFill="1" applyBorder="1" applyAlignment="1" applyProtection="1">
      <alignment horizontal="center"/>
    </xf>
    <xf numFmtId="0" fontId="3" fillId="4" borderId="4" xfId="1" applyFont="1" applyFill="1" applyBorder="1" applyAlignment="1" applyProtection="1">
      <alignment horizontal="center"/>
    </xf>
    <xf numFmtId="0" fontId="3" fillId="4" borderId="24" xfId="1" applyFont="1" applyFill="1" applyBorder="1" applyAlignment="1" applyProtection="1">
      <alignment horizontal="center"/>
    </xf>
    <xf numFmtId="0" fontId="3" fillId="4" borderId="22" xfId="1" applyFont="1" applyFill="1" applyBorder="1" applyAlignment="1" applyProtection="1">
      <alignment horizontal="center"/>
    </xf>
    <xf numFmtId="0" fontId="3" fillId="4" borderId="23" xfId="1" applyFont="1" applyFill="1" applyBorder="1" applyAlignment="1" applyProtection="1">
      <alignment horizontal="center"/>
    </xf>
    <xf numFmtId="0" fontId="15" fillId="8" borderId="48" xfId="1" applyFont="1" applyFill="1" applyBorder="1" applyAlignment="1" applyProtection="1">
      <alignment horizontal="center" vertical="center"/>
    </xf>
    <xf numFmtId="0" fontId="15" fillId="8" borderId="14" xfId="1" applyFont="1" applyFill="1" applyBorder="1" applyAlignment="1" applyProtection="1">
      <alignment horizontal="center" vertical="center"/>
    </xf>
    <xf numFmtId="0" fontId="15" fillId="8" borderId="49" xfId="1" applyFont="1" applyFill="1" applyBorder="1" applyAlignment="1" applyProtection="1">
      <alignment horizontal="center" vertical="center"/>
    </xf>
    <xf numFmtId="0" fontId="15" fillId="5" borderId="48" xfId="1" applyFont="1" applyFill="1" applyBorder="1" applyAlignment="1" applyProtection="1">
      <alignment horizontal="center" vertical="center"/>
    </xf>
    <xf numFmtId="0" fontId="15" fillId="5" borderId="14" xfId="1" applyFont="1" applyFill="1" applyBorder="1" applyAlignment="1" applyProtection="1">
      <alignment horizontal="center" vertical="center"/>
    </xf>
    <xf numFmtId="0" fontId="15" fillId="5" borderId="49" xfId="1" applyFont="1" applyFill="1" applyBorder="1" applyAlignment="1" applyProtection="1">
      <alignment horizontal="center" vertical="center"/>
    </xf>
    <xf numFmtId="0" fontId="15" fillId="8" borderId="45" xfId="1" applyFont="1" applyFill="1" applyBorder="1" applyAlignment="1" applyProtection="1">
      <alignment horizontal="center" vertical="center"/>
    </xf>
    <xf numFmtId="0" fontId="15" fillId="8" borderId="46" xfId="1" applyFont="1" applyFill="1" applyBorder="1" applyAlignment="1" applyProtection="1">
      <alignment horizontal="center" vertical="center"/>
    </xf>
    <xf numFmtId="0" fontId="15" fillId="8" borderId="47" xfId="1" applyFont="1" applyFill="1" applyBorder="1" applyAlignment="1" applyProtection="1">
      <alignment horizontal="center" vertical="center"/>
    </xf>
    <xf numFmtId="0" fontId="3" fillId="5" borderId="29" xfId="1" applyFont="1" applyFill="1" applyBorder="1" applyAlignment="1" applyProtection="1">
      <alignment horizontal="center" vertical="center"/>
    </xf>
    <xf numFmtId="0" fontId="3" fillId="5" borderId="30" xfId="1" applyFont="1" applyFill="1" applyBorder="1" applyAlignment="1" applyProtection="1">
      <alignment horizontal="center" vertical="center"/>
    </xf>
    <xf numFmtId="0" fontId="3" fillId="5" borderId="31" xfId="1" applyFont="1" applyFill="1" applyBorder="1" applyAlignment="1" applyProtection="1">
      <alignment horizontal="center" vertical="center"/>
    </xf>
    <xf numFmtId="0" fontId="3" fillId="8" borderId="29" xfId="1" applyFont="1" applyFill="1" applyBorder="1" applyAlignment="1" applyProtection="1">
      <alignment horizontal="center" vertical="center"/>
    </xf>
    <xf numFmtId="0" fontId="3" fillId="8" borderId="30" xfId="1" applyFont="1" applyFill="1" applyBorder="1" applyAlignment="1" applyProtection="1">
      <alignment horizontal="center" vertical="center"/>
    </xf>
    <xf numFmtId="0" fontId="3" fillId="8" borderId="31" xfId="1" applyFont="1" applyFill="1" applyBorder="1" applyAlignment="1" applyProtection="1">
      <alignment horizontal="center" vertical="center"/>
    </xf>
    <xf numFmtId="0" fontId="24" fillId="5" borderId="24" xfId="3" applyFont="1" applyFill="1" applyBorder="1" applyAlignment="1" applyProtection="1">
      <alignment horizontal="center" vertical="center"/>
    </xf>
    <xf numFmtId="0" fontId="24" fillId="5" borderId="22" xfId="3" applyFont="1" applyFill="1" applyBorder="1" applyAlignment="1" applyProtection="1">
      <alignment horizontal="center" vertical="center"/>
    </xf>
    <xf numFmtId="0" fontId="24" fillId="5" borderId="23" xfId="3" applyFont="1" applyFill="1" applyBorder="1" applyAlignment="1" applyProtection="1">
      <alignment horizontal="center" vertical="center"/>
    </xf>
    <xf numFmtId="0" fontId="26" fillId="5" borderId="25" xfId="3" applyFont="1" applyFill="1" applyBorder="1" applyAlignment="1" applyProtection="1">
      <alignment horizontal="center" vertical="center" textRotation="90"/>
    </xf>
    <xf numFmtId="0" fontId="26" fillId="5" borderId="26" xfId="3" applyFont="1" applyFill="1" applyBorder="1" applyAlignment="1" applyProtection="1">
      <alignment horizontal="center" vertical="center" textRotation="90"/>
    </xf>
    <xf numFmtId="0" fontId="26" fillId="5" borderId="27" xfId="3" applyFont="1" applyFill="1" applyBorder="1" applyAlignment="1" applyProtection="1">
      <alignment horizontal="center" vertical="center" textRotation="90"/>
    </xf>
    <xf numFmtId="0" fontId="24" fillId="5" borderId="0" xfId="3" applyFont="1" applyFill="1" applyBorder="1" applyProtection="1"/>
    <xf numFmtId="0" fontId="22" fillId="5" borderId="24" xfId="3" applyFont="1" applyFill="1" applyBorder="1" applyAlignment="1" applyProtection="1">
      <alignment horizontal="center" vertical="center"/>
    </xf>
    <xf numFmtId="0" fontId="22" fillId="5" borderId="22" xfId="3" applyFont="1" applyFill="1" applyBorder="1" applyAlignment="1" applyProtection="1">
      <alignment horizontal="center" vertical="center"/>
    </xf>
    <xf numFmtId="0" fontId="22" fillId="5" borderId="23" xfId="3" applyFont="1" applyFill="1" applyBorder="1" applyAlignment="1" applyProtection="1">
      <alignment horizontal="center" vertical="center"/>
    </xf>
    <xf numFmtId="0" fontId="9" fillId="5" borderId="0" xfId="1" applyFont="1" applyFill="1" applyAlignment="1" applyProtection="1">
      <alignment horizontal="center" vertical="center"/>
    </xf>
    <xf numFmtId="0" fontId="6" fillId="5" borderId="0" xfId="1" applyFont="1" applyFill="1" applyAlignment="1" applyProtection="1">
      <alignment horizontal="center" vertical="center" wrapText="1"/>
    </xf>
    <xf numFmtId="0" fontId="3" fillId="0" borderId="24" xfId="1" applyFont="1" applyFill="1" applyBorder="1" applyAlignment="1" applyProtection="1">
      <alignment horizontal="center"/>
    </xf>
    <xf numFmtId="0" fontId="3" fillId="0" borderId="22" xfId="1" applyFont="1" applyFill="1" applyBorder="1" applyAlignment="1" applyProtection="1">
      <alignment horizontal="center"/>
    </xf>
    <xf numFmtId="0" fontId="3" fillId="0" borderId="23" xfId="1" applyFont="1" applyFill="1" applyBorder="1" applyAlignment="1" applyProtection="1">
      <alignment horizontal="center"/>
    </xf>
    <xf numFmtId="0" fontId="3" fillId="5" borderId="0" xfId="1" applyFont="1" applyFill="1" applyBorder="1" applyAlignment="1" applyProtection="1">
      <alignment horizontal="center"/>
    </xf>
    <xf numFmtId="0" fontId="3" fillId="3" borderId="24" xfId="1" applyFont="1" applyFill="1" applyBorder="1" applyAlignment="1" applyProtection="1">
      <alignment horizontal="center"/>
    </xf>
    <xf numFmtId="0" fontId="3" fillId="3" borderId="22" xfId="1" applyFont="1" applyFill="1" applyBorder="1" applyAlignment="1" applyProtection="1">
      <alignment horizontal="center"/>
    </xf>
    <xf numFmtId="0" fontId="3" fillId="3" borderId="23" xfId="1" applyFont="1" applyFill="1" applyBorder="1" applyAlignment="1" applyProtection="1">
      <alignment horizontal="center"/>
    </xf>
    <xf numFmtId="0" fontId="3" fillId="7" borderId="24" xfId="1" applyFont="1" applyFill="1" applyBorder="1" applyAlignment="1" applyProtection="1">
      <alignment horizontal="center"/>
    </xf>
    <xf numFmtId="0" fontId="3" fillId="7" borderId="22" xfId="1" applyFont="1" applyFill="1" applyBorder="1" applyAlignment="1" applyProtection="1">
      <alignment horizontal="center"/>
    </xf>
    <xf numFmtId="0" fontId="3" fillId="7" borderId="23" xfId="1" applyFont="1" applyFill="1" applyBorder="1" applyAlignment="1" applyProtection="1">
      <alignment horizontal="center"/>
    </xf>
    <xf numFmtId="0" fontId="3" fillId="0" borderId="24" xfId="1" applyFont="1" applyBorder="1" applyAlignment="1" applyProtection="1">
      <alignment horizontal="center"/>
    </xf>
    <xf numFmtId="0" fontId="3" fillId="0" borderId="22" xfId="1" applyFont="1" applyBorder="1" applyAlignment="1" applyProtection="1">
      <alignment horizontal="center"/>
    </xf>
    <xf numFmtId="0" fontId="3" fillId="0" borderId="23" xfId="1" applyFont="1" applyBorder="1" applyAlignment="1" applyProtection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11" fillId="0" borderId="1" xfId="0" applyNumberFormat="1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left" vertical="center"/>
    </xf>
    <xf numFmtId="49" fontId="0" fillId="0" borderId="13" xfId="0" applyNumberFormat="1" applyFill="1" applyBorder="1" applyAlignment="1">
      <alignment horizontal="center" vertical="center"/>
    </xf>
    <xf numFmtId="49" fontId="0" fillId="0" borderId="14" xfId="0" applyNumberFormat="1" applyFill="1" applyBorder="1" applyAlignment="1">
      <alignment horizontal="center" vertical="center"/>
    </xf>
    <xf numFmtId="49" fontId="0" fillId="0" borderId="11" xfId="0" applyNumberForma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4" fillId="0" borderId="1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13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0" fontId="3" fillId="0" borderId="13" xfId="0" applyFont="1" applyFill="1" applyBorder="1" applyAlignment="1">
      <alignment vertical="top" wrapText="1"/>
    </xf>
    <xf numFmtId="0" fontId="3" fillId="0" borderId="14" xfId="0" applyFont="1" applyFill="1" applyBorder="1" applyAlignment="1">
      <alignment vertical="top" wrapText="1"/>
    </xf>
    <xf numFmtId="0" fontId="3" fillId="0" borderId="11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18" fillId="0" borderId="19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vertical="top" wrapText="1"/>
    </xf>
    <xf numFmtId="0" fontId="3" fillId="0" borderId="16" xfId="0" applyFont="1" applyFill="1" applyBorder="1" applyAlignment="1">
      <alignment vertical="top" wrapText="1"/>
    </xf>
    <xf numFmtId="0" fontId="3" fillId="0" borderId="18" xfId="0" applyFont="1" applyFill="1" applyBorder="1" applyAlignment="1">
      <alignment vertical="top" wrapText="1"/>
    </xf>
    <xf numFmtId="0" fontId="3" fillId="0" borderId="17" xfId="0" applyFont="1" applyFill="1" applyBorder="1" applyAlignment="1">
      <alignment horizontal="left" vertical="top" wrapText="1"/>
    </xf>
    <xf numFmtId="0" fontId="3" fillId="0" borderId="16" xfId="0" applyFont="1" applyFill="1" applyBorder="1" applyAlignment="1">
      <alignment horizontal="left" vertical="top" wrapText="1"/>
    </xf>
    <xf numFmtId="0" fontId="3" fillId="0" borderId="18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left" vertical="top" wrapText="1"/>
    </xf>
    <xf numFmtId="0" fontId="3" fillId="0" borderId="19" xfId="0" applyFont="1" applyFill="1" applyBorder="1" applyAlignment="1">
      <alignment horizontal="left" vertical="top" wrapText="1"/>
    </xf>
    <xf numFmtId="0" fontId="3" fillId="0" borderId="12" xfId="0" applyFont="1" applyFill="1" applyBorder="1" applyAlignment="1">
      <alignment horizontal="left" vertical="top" wrapText="1"/>
    </xf>
    <xf numFmtId="0" fontId="3" fillId="0" borderId="20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15" xfId="0" applyFont="1" applyFill="1" applyBorder="1" applyAlignment="1">
      <alignment vertical="top" wrapText="1"/>
    </xf>
    <xf numFmtId="0" fontId="3" fillId="0" borderId="19" xfId="0" applyFont="1" applyFill="1" applyBorder="1" applyAlignment="1">
      <alignment vertical="top" wrapText="1"/>
    </xf>
    <xf numFmtId="0" fontId="3" fillId="0" borderId="12" xfId="0" applyFont="1" applyFill="1" applyBorder="1" applyAlignment="1">
      <alignment vertical="top" wrapText="1"/>
    </xf>
    <xf numFmtId="0" fontId="3" fillId="0" borderId="20" xfId="0" applyFont="1" applyFill="1" applyBorder="1" applyAlignment="1">
      <alignment vertical="top" wrapText="1"/>
    </xf>
    <xf numFmtId="0" fontId="12" fillId="0" borderId="13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 wrapText="1"/>
    </xf>
    <xf numFmtId="0" fontId="6" fillId="0" borderId="13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3" fillId="0" borderId="14" xfId="0" applyFont="1" applyFill="1" applyBorder="1" applyAlignment="1">
      <alignment vertical="center"/>
    </xf>
    <xf numFmtId="0" fontId="3" fillId="0" borderId="11" xfId="0" applyFont="1" applyFill="1" applyBorder="1" applyAlignment="1">
      <alignment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0" fillId="0" borderId="4" xfId="0" applyFont="1" applyFill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18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left" vertical="center"/>
    </xf>
    <xf numFmtId="0" fontId="3" fillId="0" borderId="11" xfId="0" applyFont="1" applyFill="1" applyBorder="1" applyAlignment="1">
      <alignment horizontal="left" vertical="center"/>
    </xf>
    <xf numFmtId="49" fontId="3" fillId="0" borderId="0" xfId="0" applyNumberFormat="1" applyFont="1" applyFill="1"/>
    <xf numFmtId="0" fontId="2" fillId="0" borderId="0" xfId="0" applyFont="1" applyFill="1" applyAlignment="1">
      <alignment horizontal="center"/>
    </xf>
    <xf numFmtId="0" fontId="0" fillId="0" borderId="13" xfId="0" applyFill="1" applyBorder="1" applyAlignment="1">
      <alignment horizontal="left" vertical="center"/>
    </xf>
    <xf numFmtId="0" fontId="0" fillId="0" borderId="14" xfId="0" applyFill="1" applyBorder="1" applyAlignment="1">
      <alignment horizontal="left" vertical="center"/>
    </xf>
    <xf numFmtId="0" fontId="0" fillId="0" borderId="11" xfId="0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/>
    </xf>
    <xf numFmtId="49" fontId="11" fillId="0" borderId="1" xfId="0" applyNumberFormat="1" applyFont="1" applyFill="1" applyBorder="1" applyAlignment="1">
      <alignment horizontal="left" vertical="center"/>
    </xf>
    <xf numFmtId="0" fontId="0" fillId="0" borderId="0" xfId="0" applyFill="1" applyBorder="1" applyAlignment="1">
      <alignment vertical="center"/>
    </xf>
    <xf numFmtId="0" fontId="0" fillId="0" borderId="13" xfId="0" applyFill="1" applyBorder="1" applyAlignment="1">
      <alignment horizontal="left" vertical="center" wrapText="1"/>
    </xf>
    <xf numFmtId="0" fontId="0" fillId="0" borderId="14" xfId="0" applyFill="1" applyBorder="1" applyAlignment="1">
      <alignment horizontal="left" vertical="center" wrapText="1"/>
    </xf>
    <xf numFmtId="0" fontId="0" fillId="0" borderId="11" xfId="0" applyFill="1" applyBorder="1" applyAlignment="1">
      <alignment horizontal="left" vertical="center" wrapText="1"/>
    </xf>
    <xf numFmtId="0" fontId="0" fillId="0" borderId="1" xfId="0" applyNumberFormat="1" applyFill="1" applyBorder="1" applyAlignment="1">
      <alignment horizontal="center" vertical="center"/>
    </xf>
    <xf numFmtId="49" fontId="0" fillId="0" borderId="0" xfId="0" applyNumberFormat="1" applyFill="1"/>
    <xf numFmtId="0" fontId="0" fillId="0" borderId="0" xfId="0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49" fontId="0" fillId="0" borderId="0" xfId="0" applyNumberFormat="1" applyFill="1" applyBorder="1" applyAlignment="1">
      <alignment horizontal="left" vertical="center"/>
    </xf>
    <xf numFmtId="49" fontId="0" fillId="0" borderId="0" xfId="0" applyNumberFormat="1" applyFill="1" applyBorder="1" applyAlignment="1">
      <alignment horizontal="center" vertical="center"/>
    </xf>
  </cellXfs>
  <cellStyles count="4">
    <cellStyle name="Hyperlink" xfId="2" builtinId="8"/>
    <cellStyle name="Normal" xfId="0" builtinId="0"/>
    <cellStyle name="Normal 2" xfId="1"/>
    <cellStyle name="Normal 3" xfId="3"/>
  </cellStyles>
  <dxfs count="9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/>
        <color rgb="FFFF0000"/>
      </font>
    </dxf>
    <dxf>
      <font>
        <b/>
        <i/>
        <color rgb="FFFF0000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1"/>
      </font>
      <fill>
        <patternFill>
          <bgColor rgb="FF00B0F0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1"/>
      </font>
      <fill>
        <patternFill>
          <bgColor rgb="FF00B0F0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1"/>
      </font>
      <fill>
        <patternFill>
          <bgColor rgb="FF00B0F0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1"/>
      </font>
      <fill>
        <patternFill>
          <bgColor rgb="FF00B0F0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1"/>
      </font>
      <fill>
        <patternFill>
          <bgColor rgb="FF00B0F0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1"/>
      </font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/>
        <color rgb="FFFF0000"/>
      </font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28575</xdr:colOff>
      <xdr:row>40</xdr:row>
      <xdr:rowOff>0</xdr:rowOff>
    </xdr:from>
    <xdr:to>
      <xdr:col>10</xdr:col>
      <xdr:colOff>104775</xdr:colOff>
      <xdr:row>50</xdr:row>
      <xdr:rowOff>9525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1050" y="6486525"/>
          <a:ext cx="4953000" cy="1914525"/>
        </a:xfrm>
        <a:prstGeom prst="rect">
          <a:avLst/>
        </a:prstGeom>
        <a:ln w="3175">
          <a:solidFill>
            <a:schemeClr val="tx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61"/>
  <sheetViews>
    <sheetView showGridLines="0" showRowColHeaders="0" tabSelected="1" topLeftCell="A13" workbookViewId="0"/>
  </sheetViews>
  <sheetFormatPr defaultRowHeight="15" x14ac:dyDescent="0.25"/>
  <cols>
    <col min="1" max="1" width="2.140625" style="139" bestFit="1" customWidth="1"/>
    <col min="2" max="16384" width="9.140625" style="139"/>
  </cols>
  <sheetData>
    <row r="2" spans="2:8" ht="23.25" x14ac:dyDescent="0.35">
      <c r="B2" s="138" t="s">
        <v>322</v>
      </c>
    </row>
    <row r="4" spans="2:8" ht="23.25" x14ac:dyDescent="0.35">
      <c r="B4" s="140" t="s">
        <v>323</v>
      </c>
    </row>
    <row r="5" spans="2:8" x14ac:dyDescent="0.25">
      <c r="C5" s="139" t="s">
        <v>324</v>
      </c>
      <c r="H5" s="139" t="s">
        <v>130</v>
      </c>
    </row>
    <row r="6" spans="2:8" x14ac:dyDescent="0.25">
      <c r="C6" s="139" t="s">
        <v>93</v>
      </c>
      <c r="H6" s="139" t="s">
        <v>325</v>
      </c>
    </row>
    <row r="7" spans="2:8" x14ac:dyDescent="0.25">
      <c r="C7" s="139" t="s">
        <v>174</v>
      </c>
      <c r="H7" s="139" t="s">
        <v>321</v>
      </c>
    </row>
    <row r="8" spans="2:8" x14ac:dyDescent="0.25">
      <c r="C8" s="139" t="s">
        <v>278</v>
      </c>
      <c r="H8" s="139" t="s">
        <v>326</v>
      </c>
    </row>
    <row r="9" spans="2:8" x14ac:dyDescent="0.25">
      <c r="C9" s="139" t="s">
        <v>230</v>
      </c>
      <c r="H9" s="139" t="s">
        <v>358</v>
      </c>
    </row>
    <row r="10" spans="2:8" x14ac:dyDescent="0.25">
      <c r="C10" s="139" t="s">
        <v>507</v>
      </c>
      <c r="H10" s="139" t="s">
        <v>342</v>
      </c>
    </row>
    <row r="11" spans="2:8" x14ac:dyDescent="0.25">
      <c r="H11" s="139" t="s">
        <v>362</v>
      </c>
    </row>
    <row r="13" spans="2:8" ht="23.25" x14ac:dyDescent="0.35">
      <c r="B13" s="141" t="s">
        <v>328</v>
      </c>
    </row>
    <row r="14" spans="2:8" x14ac:dyDescent="0.25">
      <c r="C14" s="139" t="s">
        <v>482</v>
      </c>
    </row>
    <row r="15" spans="2:8" x14ac:dyDescent="0.25">
      <c r="C15" s="139" t="s">
        <v>508</v>
      </c>
    </row>
    <row r="17" spans="2:11" ht="23.25" x14ac:dyDescent="0.35">
      <c r="B17" s="140" t="s">
        <v>327</v>
      </c>
    </row>
    <row r="18" spans="2:11" x14ac:dyDescent="0.25">
      <c r="C18" s="139" t="s">
        <v>483</v>
      </c>
    </row>
    <row r="19" spans="2:11" ht="15" customHeight="1" x14ac:dyDescent="0.25">
      <c r="C19" s="227" t="s">
        <v>509</v>
      </c>
      <c r="D19" s="227"/>
      <c r="E19" s="227"/>
      <c r="F19" s="227"/>
      <c r="G19" s="227"/>
      <c r="H19" s="227"/>
      <c r="I19" s="227"/>
      <c r="J19" s="227"/>
    </row>
    <row r="20" spans="2:11" x14ac:dyDescent="0.25">
      <c r="C20" s="227"/>
      <c r="D20" s="227"/>
      <c r="E20" s="227"/>
      <c r="F20" s="227"/>
      <c r="G20" s="227"/>
      <c r="H20" s="227"/>
      <c r="I20" s="227"/>
      <c r="J20" s="227"/>
    </row>
    <row r="21" spans="2:11" x14ac:dyDescent="0.25">
      <c r="C21" s="142"/>
      <c r="D21" s="143"/>
      <c r="E21" s="143"/>
      <c r="F21" s="143"/>
      <c r="G21" s="143"/>
      <c r="H21" s="143"/>
      <c r="I21" s="143"/>
      <c r="J21" s="143"/>
    </row>
    <row r="22" spans="2:11" x14ac:dyDescent="0.25">
      <c r="C22" s="139" t="s">
        <v>395</v>
      </c>
    </row>
    <row r="23" spans="2:11" x14ac:dyDescent="0.25">
      <c r="D23" s="226" t="s">
        <v>511</v>
      </c>
      <c r="E23" s="226"/>
      <c r="F23" s="226"/>
      <c r="G23" s="226"/>
      <c r="H23" s="226"/>
      <c r="I23" s="226"/>
      <c r="J23" s="226"/>
      <c r="K23" s="226"/>
    </row>
    <row r="24" spans="2:11" x14ac:dyDescent="0.25">
      <c r="D24" s="226"/>
      <c r="E24" s="226"/>
      <c r="F24" s="226"/>
      <c r="G24" s="226"/>
      <c r="H24" s="226"/>
      <c r="I24" s="226"/>
      <c r="J24" s="226"/>
      <c r="K24" s="226"/>
    </row>
    <row r="25" spans="2:11" x14ac:dyDescent="0.25">
      <c r="D25" s="144"/>
      <c r="E25" s="144"/>
      <c r="F25" s="144"/>
      <c r="G25" s="144"/>
      <c r="H25" s="144"/>
      <c r="I25" s="144"/>
      <c r="J25" s="144"/>
      <c r="K25" s="144"/>
    </row>
    <row r="26" spans="2:11" x14ac:dyDescent="0.25">
      <c r="C26" s="226" t="s">
        <v>329</v>
      </c>
      <c r="D26" s="226"/>
      <c r="E26" s="226"/>
      <c r="F26" s="226"/>
      <c r="G26" s="226"/>
      <c r="H26" s="226"/>
      <c r="I26" s="226"/>
      <c r="J26" s="226"/>
    </row>
    <row r="27" spans="2:11" x14ac:dyDescent="0.25">
      <c r="C27" s="226"/>
      <c r="D27" s="226"/>
      <c r="E27" s="226"/>
      <c r="F27" s="226"/>
      <c r="G27" s="226"/>
      <c r="H27" s="226"/>
      <c r="I27" s="226"/>
      <c r="J27" s="226"/>
    </row>
    <row r="28" spans="2:11" x14ac:dyDescent="0.25">
      <c r="C28" s="139" t="s">
        <v>330</v>
      </c>
    </row>
    <row r="29" spans="2:11" x14ac:dyDescent="0.25">
      <c r="C29" s="226" t="s">
        <v>512</v>
      </c>
      <c r="D29" s="226"/>
      <c r="E29" s="226"/>
      <c r="F29" s="226"/>
      <c r="G29" s="226"/>
      <c r="H29" s="226"/>
      <c r="I29" s="226"/>
      <c r="J29" s="226"/>
    </row>
    <row r="30" spans="2:11" x14ac:dyDescent="0.25">
      <c r="C30" s="226"/>
      <c r="D30" s="226"/>
      <c r="E30" s="226"/>
      <c r="F30" s="226"/>
      <c r="G30" s="226"/>
      <c r="H30" s="226"/>
      <c r="I30" s="226"/>
      <c r="J30" s="226"/>
    </row>
    <row r="31" spans="2:11" x14ac:dyDescent="0.25">
      <c r="C31" s="145"/>
      <c r="D31" s="145"/>
      <c r="E31" s="145"/>
      <c r="F31" s="145"/>
      <c r="G31" s="145"/>
      <c r="H31" s="145"/>
      <c r="I31" s="145"/>
      <c r="J31" s="145"/>
    </row>
    <row r="32" spans="2:11" x14ac:dyDescent="0.25">
      <c r="C32" s="226" t="s">
        <v>510</v>
      </c>
      <c r="D32" s="226"/>
      <c r="E32" s="226"/>
      <c r="F32" s="226"/>
      <c r="G32" s="226"/>
      <c r="H32" s="226"/>
      <c r="I32" s="226"/>
      <c r="J32" s="226"/>
    </row>
    <row r="33" spans="2:10" x14ac:dyDescent="0.25">
      <c r="C33" s="226"/>
      <c r="D33" s="226"/>
      <c r="E33" s="226"/>
      <c r="F33" s="226"/>
      <c r="G33" s="226"/>
      <c r="H33" s="226"/>
      <c r="I33" s="226"/>
      <c r="J33" s="226"/>
    </row>
    <row r="34" spans="2:10" x14ac:dyDescent="0.25">
      <c r="C34" s="144"/>
      <c r="D34" s="144"/>
      <c r="E34" s="144"/>
      <c r="F34" s="144"/>
      <c r="G34" s="144"/>
      <c r="H34" s="144"/>
      <c r="I34" s="144"/>
      <c r="J34" s="144"/>
    </row>
    <row r="37" spans="2:10" ht="23.25" x14ac:dyDescent="0.35">
      <c r="B37" s="141" t="s">
        <v>331</v>
      </c>
    </row>
    <row r="38" spans="2:10" x14ac:dyDescent="0.25">
      <c r="C38" s="139" t="s">
        <v>340</v>
      </c>
    </row>
    <row r="39" spans="2:10" x14ac:dyDescent="0.25">
      <c r="D39" s="139" t="s">
        <v>332</v>
      </c>
    </row>
    <row r="40" spans="2:10" x14ac:dyDescent="0.25">
      <c r="D40" s="139" t="s">
        <v>333</v>
      </c>
    </row>
    <row r="51" spans="2:3" x14ac:dyDescent="0.25">
      <c r="C51" s="139" t="s">
        <v>341</v>
      </c>
    </row>
    <row r="54" spans="2:3" ht="23.25" x14ac:dyDescent="0.35">
      <c r="B54" s="141" t="s">
        <v>528</v>
      </c>
    </row>
    <row r="55" spans="2:3" x14ac:dyDescent="0.25">
      <c r="C55" s="139" t="s">
        <v>529</v>
      </c>
    </row>
    <row r="56" spans="2:3" x14ac:dyDescent="0.25">
      <c r="C56" s="139" t="s">
        <v>622</v>
      </c>
    </row>
    <row r="57" spans="2:3" x14ac:dyDescent="0.25">
      <c r="C57" s="139" t="s">
        <v>530</v>
      </c>
    </row>
    <row r="58" spans="2:3" x14ac:dyDescent="0.25">
      <c r="C58" s="139" t="s">
        <v>531</v>
      </c>
    </row>
    <row r="61" spans="2:3" ht="26.25" x14ac:dyDescent="0.4">
      <c r="B61" s="146" t="s">
        <v>334</v>
      </c>
    </row>
  </sheetData>
  <sheetProtection sheet="1" objects="1" scenarios="1" selectLockedCells="1" selectUnlockedCells="1"/>
  <mergeCells count="5">
    <mergeCell ref="C26:J27"/>
    <mergeCell ref="C29:J30"/>
    <mergeCell ref="C32:J33"/>
    <mergeCell ref="C19:J20"/>
    <mergeCell ref="D23:K24"/>
  </mergeCells>
  <pageMargins left="0.5" right="0.5" top="0.5" bottom="0.5" header="0" footer="0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4"/>
  <sheetViews>
    <sheetView zoomScaleNormal="100" workbookViewId="0">
      <selection sqref="A1:D1"/>
    </sheetView>
  </sheetViews>
  <sheetFormatPr defaultRowHeight="30" customHeight="1" x14ac:dyDescent="0.25"/>
  <cols>
    <col min="1" max="3" width="9.140625" style="173"/>
    <col min="4" max="4" width="56.28515625" style="173" customWidth="1"/>
    <col min="5" max="16384" width="9.140625" style="173"/>
  </cols>
  <sheetData>
    <row r="1" spans="1:27" ht="30" customHeight="1" x14ac:dyDescent="0.25">
      <c r="A1" s="346" t="s">
        <v>0</v>
      </c>
      <c r="B1" s="347"/>
      <c r="C1" s="347"/>
      <c r="D1" s="348"/>
      <c r="F1" s="371" t="s">
        <v>231</v>
      </c>
      <c r="G1" s="372"/>
      <c r="H1" s="372"/>
      <c r="I1" s="372"/>
      <c r="J1" s="372"/>
      <c r="K1" s="372"/>
      <c r="L1" s="372"/>
      <c r="M1" s="372"/>
      <c r="N1" s="372"/>
      <c r="O1" s="372"/>
      <c r="P1" s="373"/>
      <c r="Q1" s="314" t="s">
        <v>513</v>
      </c>
      <c r="R1" s="315"/>
      <c r="S1" s="315"/>
      <c r="T1" s="315"/>
      <c r="U1" s="316"/>
      <c r="V1" s="170"/>
      <c r="W1" s="196">
        <v>192</v>
      </c>
      <c r="X1" s="196">
        <v>168</v>
      </c>
      <c r="Y1" s="196">
        <v>70</v>
      </c>
      <c r="Z1" s="196">
        <v>204</v>
      </c>
      <c r="AA1" s="172"/>
    </row>
    <row r="2" spans="1:27" ht="30" customHeight="1" x14ac:dyDescent="0.25">
      <c r="A2" s="209" t="s">
        <v>1</v>
      </c>
      <c r="B2" s="209" t="s">
        <v>2</v>
      </c>
      <c r="C2" s="209" t="s">
        <v>3</v>
      </c>
      <c r="D2" s="209" t="s">
        <v>4</v>
      </c>
      <c r="F2" s="296" t="s">
        <v>178</v>
      </c>
      <c r="G2" s="296"/>
      <c r="H2" s="296"/>
      <c r="I2" s="212" t="s">
        <v>261</v>
      </c>
      <c r="J2" s="374" t="s">
        <v>215</v>
      </c>
      <c r="K2" s="374"/>
      <c r="L2" s="374"/>
      <c r="M2" s="374"/>
      <c r="N2" s="374"/>
      <c r="O2" s="374"/>
      <c r="P2" s="374"/>
      <c r="Q2" s="170"/>
      <c r="R2" s="170"/>
      <c r="S2" s="170"/>
      <c r="T2" s="170"/>
      <c r="U2" s="170"/>
      <c r="V2" s="170"/>
      <c r="W2" s="196">
        <v>255</v>
      </c>
      <c r="X2" s="196">
        <v>255</v>
      </c>
      <c r="Y2" s="196">
        <v>255</v>
      </c>
      <c r="Z2" s="196">
        <v>252</v>
      </c>
      <c r="AA2" s="172"/>
    </row>
    <row r="3" spans="1:27" ht="30" customHeight="1" x14ac:dyDescent="0.25">
      <c r="A3" s="206">
        <v>20</v>
      </c>
      <c r="B3" s="206" t="s">
        <v>6</v>
      </c>
      <c r="C3" s="206" t="s">
        <v>7</v>
      </c>
      <c r="D3" s="206" t="s">
        <v>8</v>
      </c>
      <c r="F3" s="375" t="s">
        <v>180</v>
      </c>
      <c r="G3" s="375"/>
      <c r="H3" s="375"/>
      <c r="I3" s="212" t="s">
        <v>261</v>
      </c>
      <c r="J3" s="374" t="s">
        <v>216</v>
      </c>
      <c r="K3" s="374"/>
      <c r="L3" s="374"/>
      <c r="M3" s="374"/>
      <c r="N3" s="374"/>
      <c r="O3" s="374"/>
      <c r="P3" s="374"/>
      <c r="Q3" s="170"/>
      <c r="R3" s="170"/>
      <c r="S3" s="170"/>
      <c r="T3" s="170"/>
      <c r="U3" s="170"/>
      <c r="V3" s="170"/>
      <c r="W3" s="376">
        <v>192</v>
      </c>
      <c r="X3" s="376">
        <v>168</v>
      </c>
      <c r="Y3" s="376">
        <v>70</v>
      </c>
      <c r="Z3" s="376">
        <v>206</v>
      </c>
      <c r="AA3" s="172"/>
    </row>
    <row r="4" spans="1:27" ht="30" customHeight="1" x14ac:dyDescent="0.25">
      <c r="A4" s="206">
        <v>21</v>
      </c>
      <c r="B4" s="206" t="s">
        <v>6</v>
      </c>
      <c r="C4" s="206" t="s">
        <v>7</v>
      </c>
      <c r="D4" s="206" t="s">
        <v>9</v>
      </c>
      <c r="F4" s="375" t="s">
        <v>182</v>
      </c>
      <c r="G4" s="375"/>
      <c r="H4" s="375"/>
      <c r="I4" s="212" t="s">
        <v>261</v>
      </c>
      <c r="J4" s="374" t="s">
        <v>217</v>
      </c>
      <c r="K4" s="374"/>
      <c r="L4" s="374"/>
      <c r="M4" s="374"/>
      <c r="N4" s="374"/>
      <c r="O4" s="374"/>
      <c r="P4" s="374"/>
      <c r="Q4" s="170"/>
      <c r="R4" s="170"/>
      <c r="S4" s="170"/>
      <c r="T4" s="170"/>
      <c r="U4" s="170"/>
      <c r="V4" s="170"/>
      <c r="W4" s="170"/>
      <c r="X4" s="170"/>
      <c r="Y4" s="170"/>
      <c r="Z4" s="170"/>
      <c r="AA4" s="172"/>
    </row>
    <row r="5" spans="1:27" ht="30" customHeight="1" x14ac:dyDescent="0.25">
      <c r="A5" s="206">
        <v>22</v>
      </c>
      <c r="B5" s="206" t="s">
        <v>10</v>
      </c>
      <c r="C5" s="206" t="s">
        <v>7</v>
      </c>
      <c r="D5" s="206" t="s">
        <v>11</v>
      </c>
      <c r="F5" s="375" t="s">
        <v>184</v>
      </c>
      <c r="G5" s="375"/>
      <c r="H5" s="375"/>
      <c r="I5" s="212" t="s">
        <v>261</v>
      </c>
      <c r="J5" s="374" t="s">
        <v>218</v>
      </c>
      <c r="K5" s="374"/>
      <c r="L5" s="374"/>
      <c r="M5" s="374"/>
      <c r="N5" s="374"/>
      <c r="O5" s="374"/>
      <c r="P5" s="374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2"/>
    </row>
    <row r="6" spans="1:27" ht="30" customHeight="1" x14ac:dyDescent="0.25">
      <c r="A6" s="206">
        <v>23</v>
      </c>
      <c r="B6" s="206" t="s">
        <v>12</v>
      </c>
      <c r="C6" s="206" t="s">
        <v>7</v>
      </c>
      <c r="D6" s="206" t="s">
        <v>13</v>
      </c>
      <c r="F6" s="375" t="s">
        <v>186</v>
      </c>
      <c r="G6" s="375"/>
      <c r="H6" s="375"/>
      <c r="I6" s="212" t="s">
        <v>261</v>
      </c>
      <c r="J6" s="374" t="s">
        <v>219</v>
      </c>
      <c r="K6" s="374"/>
      <c r="L6" s="374"/>
      <c r="M6" s="374"/>
      <c r="N6" s="374"/>
      <c r="O6" s="374"/>
      <c r="P6" s="374"/>
      <c r="Q6" s="314" t="s">
        <v>513</v>
      </c>
      <c r="R6" s="315"/>
      <c r="S6" s="315"/>
      <c r="T6" s="315"/>
      <c r="U6" s="316"/>
      <c r="V6" s="170"/>
      <c r="W6" s="196">
        <v>172</v>
      </c>
      <c r="X6" s="196">
        <v>25</v>
      </c>
      <c r="Y6" s="196">
        <v>112</v>
      </c>
      <c r="Z6" s="196">
        <v>0</v>
      </c>
      <c r="AA6" s="172"/>
    </row>
    <row r="7" spans="1:27" ht="30" customHeight="1" x14ac:dyDescent="0.25">
      <c r="A7" s="206">
        <v>25</v>
      </c>
      <c r="B7" s="206" t="s">
        <v>14</v>
      </c>
      <c r="C7" s="206" t="s">
        <v>7</v>
      </c>
      <c r="D7" s="206" t="s">
        <v>15</v>
      </c>
      <c r="F7" s="375" t="s">
        <v>188</v>
      </c>
      <c r="G7" s="375"/>
      <c r="H7" s="375"/>
      <c r="I7" s="212" t="s">
        <v>261</v>
      </c>
      <c r="J7" s="374" t="s">
        <v>220</v>
      </c>
      <c r="K7" s="374"/>
      <c r="L7" s="374"/>
      <c r="M7" s="374"/>
      <c r="N7" s="374"/>
      <c r="O7" s="374"/>
      <c r="P7" s="374"/>
      <c r="Q7" s="170"/>
      <c r="R7" s="170"/>
      <c r="S7" s="170"/>
      <c r="T7" s="170"/>
      <c r="U7" s="170"/>
      <c r="V7" s="170"/>
      <c r="W7" s="196">
        <v>255</v>
      </c>
      <c r="X7" s="196">
        <v>255</v>
      </c>
      <c r="Y7" s="196">
        <v>240</v>
      </c>
      <c r="Z7" s="196">
        <v>0</v>
      </c>
      <c r="AA7" s="172"/>
    </row>
    <row r="8" spans="1:27" ht="30" customHeight="1" x14ac:dyDescent="0.25">
      <c r="A8" s="206">
        <v>53</v>
      </c>
      <c r="B8" s="206" t="s">
        <v>16</v>
      </c>
      <c r="C8" s="206" t="s">
        <v>17</v>
      </c>
      <c r="D8" s="206" t="s">
        <v>18</v>
      </c>
      <c r="F8" s="375" t="s">
        <v>190</v>
      </c>
      <c r="G8" s="375"/>
      <c r="H8" s="375"/>
      <c r="I8" s="212" t="s">
        <v>261</v>
      </c>
      <c r="J8" s="374" t="s">
        <v>221</v>
      </c>
      <c r="K8" s="374"/>
      <c r="L8" s="374"/>
      <c r="M8" s="374"/>
      <c r="N8" s="374"/>
      <c r="O8" s="374"/>
      <c r="P8" s="374"/>
      <c r="Q8" s="170"/>
      <c r="R8" s="170"/>
      <c r="S8" s="170"/>
      <c r="T8" s="170"/>
      <c r="U8" s="170"/>
      <c r="V8" s="170"/>
      <c r="W8" s="376">
        <v>172</v>
      </c>
      <c r="X8" s="376">
        <v>25</v>
      </c>
      <c r="Y8" s="376">
        <v>127</v>
      </c>
      <c r="Z8" s="376">
        <v>254</v>
      </c>
      <c r="AA8" s="172"/>
    </row>
    <row r="9" spans="1:27" ht="30" customHeight="1" x14ac:dyDescent="0.25">
      <c r="A9" s="206">
        <v>67</v>
      </c>
      <c r="B9" s="206" t="s">
        <v>19</v>
      </c>
      <c r="C9" s="206" t="s">
        <v>20</v>
      </c>
      <c r="D9" s="206" t="s">
        <v>21</v>
      </c>
      <c r="F9" s="375" t="s">
        <v>192</v>
      </c>
      <c r="G9" s="375"/>
      <c r="H9" s="375"/>
      <c r="I9" s="212" t="s">
        <v>261</v>
      </c>
      <c r="J9" s="374" t="s">
        <v>222</v>
      </c>
      <c r="K9" s="374"/>
      <c r="L9" s="374"/>
      <c r="M9" s="374"/>
      <c r="N9" s="374"/>
      <c r="O9" s="374"/>
      <c r="P9" s="374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</row>
    <row r="10" spans="1:27" ht="30" customHeight="1" x14ac:dyDescent="0.25">
      <c r="A10" s="206">
        <v>68</v>
      </c>
      <c r="B10" s="206" t="s">
        <v>19</v>
      </c>
      <c r="C10" s="206" t="s">
        <v>20</v>
      </c>
      <c r="D10" s="206" t="s">
        <v>22</v>
      </c>
      <c r="F10" s="375" t="s">
        <v>194</v>
      </c>
      <c r="G10" s="375"/>
      <c r="H10" s="375"/>
      <c r="I10" s="212" t="s">
        <v>261</v>
      </c>
      <c r="J10" s="374" t="s">
        <v>223</v>
      </c>
      <c r="K10" s="374"/>
      <c r="L10" s="374"/>
      <c r="M10" s="374"/>
      <c r="N10" s="374"/>
      <c r="O10" s="374"/>
      <c r="P10" s="374"/>
      <c r="Q10" s="170"/>
      <c r="R10" s="170"/>
      <c r="S10" s="170"/>
      <c r="T10" s="170"/>
      <c r="U10" s="170"/>
      <c r="V10" s="170"/>
      <c r="W10" s="170"/>
      <c r="X10" s="170"/>
      <c r="Y10" s="170"/>
      <c r="Z10" s="170"/>
      <c r="AA10" s="170"/>
    </row>
    <row r="11" spans="1:27" ht="30" customHeight="1" x14ac:dyDescent="0.25">
      <c r="A11" s="206">
        <v>69</v>
      </c>
      <c r="B11" s="206" t="s">
        <v>23</v>
      </c>
      <c r="C11" s="206" t="s">
        <v>20</v>
      </c>
      <c r="D11" s="206" t="s">
        <v>24</v>
      </c>
      <c r="F11" s="375" t="s">
        <v>196</v>
      </c>
      <c r="G11" s="375"/>
      <c r="H11" s="375"/>
      <c r="I11" s="212" t="s">
        <v>261</v>
      </c>
      <c r="J11" s="374" t="s">
        <v>224</v>
      </c>
      <c r="K11" s="374"/>
      <c r="L11" s="374"/>
      <c r="M11" s="374"/>
      <c r="N11" s="374"/>
      <c r="O11" s="374"/>
      <c r="P11" s="374"/>
      <c r="Q11" s="314" t="s">
        <v>514</v>
      </c>
      <c r="R11" s="315"/>
      <c r="S11" s="315"/>
      <c r="T11" s="315"/>
      <c r="U11" s="316"/>
      <c r="V11" s="170"/>
      <c r="W11" s="196">
        <v>10</v>
      </c>
      <c r="X11" s="196">
        <v>50</v>
      </c>
      <c r="Y11" s="196">
        <v>148</v>
      </c>
      <c r="Z11" s="196" t="s">
        <v>389</v>
      </c>
      <c r="AA11" s="170"/>
    </row>
    <row r="12" spans="1:27" ht="30" customHeight="1" x14ac:dyDescent="0.25">
      <c r="A12" s="206">
        <v>80</v>
      </c>
      <c r="B12" s="206" t="s">
        <v>25</v>
      </c>
      <c r="C12" s="206" t="s">
        <v>7</v>
      </c>
      <c r="D12" s="206" t="s">
        <v>26</v>
      </c>
      <c r="F12" s="375" t="s">
        <v>198</v>
      </c>
      <c r="G12" s="375"/>
      <c r="H12" s="375"/>
      <c r="I12" s="212" t="s">
        <v>261</v>
      </c>
      <c r="J12" s="374" t="s">
        <v>225</v>
      </c>
      <c r="K12" s="374"/>
      <c r="L12" s="374"/>
      <c r="M12" s="374"/>
      <c r="N12" s="374"/>
      <c r="O12" s="374"/>
      <c r="P12" s="374"/>
      <c r="Q12" s="195"/>
      <c r="R12" s="195"/>
      <c r="S12" s="195"/>
      <c r="T12" s="195"/>
      <c r="U12" s="195"/>
      <c r="V12" s="170"/>
      <c r="W12" s="196">
        <v>255</v>
      </c>
      <c r="X12" s="196">
        <v>255</v>
      </c>
      <c r="Y12" s="196">
        <v>240</v>
      </c>
      <c r="Z12" s="196">
        <v>0</v>
      </c>
      <c r="AA12" s="170"/>
    </row>
    <row r="13" spans="1:27" ht="30" customHeight="1" x14ac:dyDescent="0.25">
      <c r="A13" s="206">
        <v>110</v>
      </c>
      <c r="B13" s="206" t="s">
        <v>27</v>
      </c>
      <c r="C13" s="206" t="s">
        <v>7</v>
      </c>
      <c r="D13" s="206" t="s">
        <v>28</v>
      </c>
      <c r="F13" s="375" t="s">
        <v>200</v>
      </c>
      <c r="G13" s="375"/>
      <c r="H13" s="375"/>
      <c r="I13" s="212" t="s">
        <v>261</v>
      </c>
      <c r="J13" s="374" t="s">
        <v>226</v>
      </c>
      <c r="K13" s="374"/>
      <c r="L13" s="374"/>
      <c r="M13" s="374"/>
      <c r="N13" s="374"/>
      <c r="O13" s="374"/>
      <c r="P13" s="374"/>
      <c r="Q13" s="170"/>
      <c r="R13" s="170"/>
      <c r="S13" s="170"/>
      <c r="T13" s="170"/>
      <c r="U13" s="170"/>
      <c r="V13" s="170"/>
      <c r="W13" s="376">
        <v>10</v>
      </c>
      <c r="X13" s="376">
        <v>50</v>
      </c>
      <c r="Y13" s="376">
        <v>144</v>
      </c>
      <c r="Z13" s="376">
        <v>1</v>
      </c>
      <c r="AA13" s="170"/>
    </row>
    <row r="14" spans="1:27" ht="30" customHeight="1" x14ac:dyDescent="0.25">
      <c r="A14" s="206">
        <v>119</v>
      </c>
      <c r="B14" s="206" t="s">
        <v>29</v>
      </c>
      <c r="C14" s="206" t="s">
        <v>7</v>
      </c>
      <c r="D14" s="206" t="s">
        <v>30</v>
      </c>
      <c r="F14" s="375" t="s">
        <v>202</v>
      </c>
      <c r="G14" s="375"/>
      <c r="H14" s="375"/>
      <c r="I14" s="212" t="s">
        <v>261</v>
      </c>
      <c r="J14" s="374" t="s">
        <v>227</v>
      </c>
      <c r="K14" s="374"/>
      <c r="L14" s="374"/>
      <c r="M14" s="374"/>
      <c r="N14" s="374"/>
      <c r="O14" s="374"/>
      <c r="P14" s="374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</row>
    <row r="15" spans="1:27" ht="30" customHeight="1" x14ac:dyDescent="0.25">
      <c r="A15" s="206">
        <v>123</v>
      </c>
      <c r="B15" s="206" t="s">
        <v>31</v>
      </c>
      <c r="C15" s="206" t="s">
        <v>20</v>
      </c>
      <c r="D15" s="206" t="s">
        <v>32</v>
      </c>
      <c r="F15" s="375" t="s">
        <v>204</v>
      </c>
      <c r="G15" s="375"/>
      <c r="H15" s="375"/>
      <c r="I15" s="212" t="s">
        <v>261</v>
      </c>
      <c r="J15" s="374" t="s">
        <v>228</v>
      </c>
      <c r="K15" s="374"/>
      <c r="L15" s="374"/>
      <c r="M15" s="374"/>
      <c r="N15" s="374"/>
      <c r="O15" s="374"/>
      <c r="P15" s="374"/>
      <c r="Q15" s="170"/>
      <c r="R15" s="170"/>
      <c r="S15" s="170"/>
      <c r="T15" s="170"/>
      <c r="U15" s="170"/>
      <c r="V15" s="170"/>
      <c r="W15" s="170"/>
      <c r="X15" s="170"/>
      <c r="Y15" s="170"/>
      <c r="Z15" s="170"/>
      <c r="AA15" s="170"/>
    </row>
    <row r="16" spans="1:27" ht="30" customHeight="1" x14ac:dyDescent="0.25">
      <c r="A16" s="206">
        <v>143</v>
      </c>
      <c r="B16" s="206" t="s">
        <v>33</v>
      </c>
      <c r="C16" s="206" t="s">
        <v>7</v>
      </c>
      <c r="D16" s="209" t="s">
        <v>34</v>
      </c>
      <c r="F16" s="375" t="s">
        <v>206</v>
      </c>
      <c r="G16" s="375"/>
      <c r="H16" s="375"/>
      <c r="I16" s="212" t="s">
        <v>261</v>
      </c>
      <c r="J16" s="374" t="s">
        <v>228</v>
      </c>
      <c r="K16" s="374"/>
      <c r="L16" s="374"/>
      <c r="M16" s="374"/>
      <c r="N16" s="374"/>
      <c r="O16" s="374"/>
      <c r="P16" s="374"/>
      <c r="Q16" s="314" t="s">
        <v>514</v>
      </c>
      <c r="R16" s="315"/>
      <c r="S16" s="315"/>
      <c r="T16" s="315"/>
      <c r="U16" s="316"/>
      <c r="V16" s="170"/>
      <c r="W16" s="196">
        <v>172</v>
      </c>
      <c r="X16" s="196">
        <v>16</v>
      </c>
      <c r="Y16" s="196">
        <v>10</v>
      </c>
      <c r="Z16" s="196">
        <v>201</v>
      </c>
      <c r="AA16" s="170"/>
    </row>
    <row r="17" spans="1:27" ht="30" customHeight="1" x14ac:dyDescent="0.25">
      <c r="A17" s="206">
        <v>161</v>
      </c>
      <c r="B17" s="206" t="s">
        <v>35</v>
      </c>
      <c r="C17" s="206" t="s">
        <v>17</v>
      </c>
      <c r="D17" s="206" t="s">
        <v>36</v>
      </c>
      <c r="F17" s="375" t="s">
        <v>208</v>
      </c>
      <c r="G17" s="375"/>
      <c r="H17" s="375"/>
      <c r="I17" s="212" t="s">
        <v>261</v>
      </c>
      <c r="J17" s="374" t="s">
        <v>229</v>
      </c>
      <c r="K17" s="374"/>
      <c r="L17" s="374"/>
      <c r="M17" s="374"/>
      <c r="N17" s="374"/>
      <c r="O17" s="374"/>
      <c r="P17" s="374"/>
      <c r="Q17" s="195"/>
      <c r="R17" s="195"/>
      <c r="S17" s="195"/>
      <c r="T17" s="195"/>
      <c r="U17" s="195"/>
      <c r="V17" s="170"/>
      <c r="W17" s="196">
        <v>255</v>
      </c>
      <c r="X17" s="196">
        <v>255</v>
      </c>
      <c r="Y17" s="196">
        <v>252</v>
      </c>
      <c r="Z17" s="196">
        <v>0</v>
      </c>
      <c r="AA17" s="170"/>
    </row>
    <row r="18" spans="1:27" ht="30" customHeight="1" x14ac:dyDescent="0.25">
      <c r="A18" s="206">
        <v>443</v>
      </c>
      <c r="B18" s="206" t="s">
        <v>37</v>
      </c>
      <c r="C18" s="206" t="s">
        <v>7</v>
      </c>
      <c r="D18" s="209" t="s">
        <v>38</v>
      </c>
      <c r="F18" s="375" t="s">
        <v>210</v>
      </c>
      <c r="G18" s="375"/>
      <c r="H18" s="375"/>
      <c r="I18" s="212" t="s">
        <v>261</v>
      </c>
      <c r="J18" s="374" t="s">
        <v>379</v>
      </c>
      <c r="K18" s="374"/>
      <c r="L18" s="374"/>
      <c r="M18" s="374"/>
      <c r="N18" s="374"/>
      <c r="O18" s="374"/>
      <c r="P18" s="374"/>
      <c r="Q18" s="170"/>
      <c r="R18" s="170"/>
      <c r="S18" s="170"/>
      <c r="T18" s="170"/>
      <c r="U18" s="170"/>
      <c r="V18" s="184"/>
      <c r="W18" s="376">
        <v>172</v>
      </c>
      <c r="X18" s="376">
        <v>16</v>
      </c>
      <c r="Y18" s="376">
        <v>8</v>
      </c>
      <c r="Z18" s="376">
        <v>1</v>
      </c>
      <c r="AA18" s="170"/>
    </row>
    <row r="19" spans="1:27" ht="30" customHeight="1" x14ac:dyDescent="0.25">
      <c r="F19" s="375" t="s">
        <v>211</v>
      </c>
      <c r="G19" s="375"/>
      <c r="H19" s="375"/>
      <c r="I19" s="212" t="s">
        <v>261</v>
      </c>
      <c r="J19" s="374" t="s">
        <v>380</v>
      </c>
      <c r="K19" s="374"/>
      <c r="L19" s="374"/>
      <c r="M19" s="374"/>
      <c r="N19" s="374"/>
      <c r="O19" s="374"/>
      <c r="P19" s="374"/>
      <c r="Q19" s="170"/>
      <c r="R19" s="170"/>
      <c r="S19" s="170"/>
      <c r="T19" s="170"/>
      <c r="U19" s="170"/>
      <c r="V19" s="170"/>
      <c r="W19" s="170"/>
      <c r="X19" s="170"/>
      <c r="Y19" s="170"/>
      <c r="Z19" s="170"/>
      <c r="AA19" s="170"/>
    </row>
    <row r="20" spans="1:27" ht="30" customHeight="1" x14ac:dyDescent="0.25">
      <c r="F20" s="375" t="s">
        <v>212</v>
      </c>
      <c r="G20" s="375"/>
      <c r="H20" s="375"/>
      <c r="I20" s="212" t="s">
        <v>261</v>
      </c>
      <c r="J20" s="374" t="s">
        <v>381</v>
      </c>
      <c r="K20" s="374"/>
      <c r="L20" s="374"/>
      <c r="M20" s="374"/>
      <c r="N20" s="374"/>
      <c r="O20" s="374"/>
      <c r="P20" s="374"/>
      <c r="Q20" s="322" t="s">
        <v>515</v>
      </c>
      <c r="R20" s="323"/>
      <c r="S20" s="323"/>
      <c r="T20" s="323"/>
      <c r="U20" s="324"/>
      <c r="V20" s="170"/>
      <c r="W20" s="196">
        <v>172</v>
      </c>
      <c r="X20" s="196">
        <v>18</v>
      </c>
      <c r="Y20" s="196">
        <v>214</v>
      </c>
      <c r="Z20" s="196" t="s">
        <v>387</v>
      </c>
      <c r="AA20" s="187"/>
    </row>
    <row r="21" spans="1:27" ht="30" customHeight="1" x14ac:dyDescent="0.25">
      <c r="F21" s="375" t="s">
        <v>213</v>
      </c>
      <c r="G21" s="375"/>
      <c r="H21" s="375"/>
      <c r="I21" s="212" t="s">
        <v>261</v>
      </c>
      <c r="J21" s="374" t="s">
        <v>382</v>
      </c>
      <c r="K21" s="374"/>
      <c r="L21" s="374"/>
      <c r="M21" s="374"/>
      <c r="N21" s="374"/>
      <c r="O21" s="374"/>
      <c r="P21" s="374"/>
      <c r="Q21" s="319" t="s">
        <v>388</v>
      </c>
      <c r="R21" s="320"/>
      <c r="S21" s="320"/>
      <c r="T21" s="320"/>
      <c r="U21" s="321"/>
      <c r="V21" s="170"/>
      <c r="W21" s="191"/>
      <c r="X21" s="191"/>
      <c r="Y21" s="191"/>
      <c r="Z21" s="191"/>
      <c r="AA21" s="187"/>
    </row>
    <row r="22" spans="1:27" ht="30" customHeight="1" x14ac:dyDescent="0.25">
      <c r="Q22" s="191"/>
      <c r="R22" s="191"/>
      <c r="S22" s="191"/>
      <c r="T22" s="191"/>
      <c r="U22" s="191"/>
      <c r="V22" s="188"/>
      <c r="W22" s="189"/>
      <c r="X22" s="189"/>
      <c r="Y22" s="189"/>
      <c r="Z22" s="189"/>
      <c r="AA22" s="187"/>
    </row>
    <row r="23" spans="1:27" ht="30" customHeight="1" x14ac:dyDescent="0.25">
      <c r="Q23" s="322" t="s">
        <v>515</v>
      </c>
      <c r="R23" s="323"/>
      <c r="S23" s="323"/>
      <c r="T23" s="323"/>
      <c r="U23" s="324"/>
      <c r="V23" s="170"/>
      <c r="W23" s="196">
        <v>10</v>
      </c>
      <c r="X23" s="196">
        <v>123</v>
      </c>
      <c r="Y23" s="196">
        <v>183</v>
      </c>
      <c r="Z23" s="196" t="s">
        <v>392</v>
      </c>
      <c r="AA23" s="187"/>
    </row>
    <row r="24" spans="1:27" ht="30" customHeight="1" x14ac:dyDescent="0.25">
      <c r="Q24" s="319" t="s">
        <v>393</v>
      </c>
      <c r="R24" s="320"/>
      <c r="S24" s="320"/>
      <c r="T24" s="320"/>
      <c r="U24" s="321"/>
      <c r="V24" s="191"/>
      <c r="W24" s="191"/>
      <c r="X24" s="191"/>
      <c r="Y24" s="191"/>
      <c r="Z24" s="191"/>
      <c r="AA24" s="187"/>
    </row>
    <row r="25" spans="1:27" ht="30" customHeight="1" x14ac:dyDescent="0.25">
      <c r="Q25" s="352"/>
      <c r="R25" s="352"/>
      <c r="S25" s="352"/>
      <c r="T25" s="352"/>
      <c r="U25" s="352"/>
      <c r="V25" s="170"/>
      <c r="W25" s="191"/>
      <c r="X25" s="191"/>
      <c r="Y25" s="191"/>
      <c r="Z25" s="191"/>
      <c r="AA25" s="187"/>
    </row>
    <row r="27" spans="1:27" ht="30" customHeight="1" x14ac:dyDescent="0.25">
      <c r="A27" s="288" t="s">
        <v>93</v>
      </c>
      <c r="B27" s="288"/>
      <c r="C27" s="288"/>
      <c r="D27" s="288"/>
      <c r="E27" s="288"/>
      <c r="F27" s="377" t="s">
        <v>96</v>
      </c>
      <c r="G27" s="377"/>
      <c r="H27" s="377"/>
      <c r="I27" s="377" t="s">
        <v>97</v>
      </c>
      <c r="J27" s="377"/>
      <c r="K27" s="377"/>
      <c r="L27" s="377" t="s">
        <v>98</v>
      </c>
      <c r="M27" s="377"/>
      <c r="N27" s="377"/>
      <c r="Q27" s="325" t="s">
        <v>516</v>
      </c>
      <c r="R27" s="326"/>
      <c r="S27" s="326"/>
      <c r="T27" s="326"/>
      <c r="U27" s="327"/>
      <c r="V27" s="170"/>
      <c r="W27" s="196">
        <v>172</v>
      </c>
      <c r="X27" s="196">
        <v>19</v>
      </c>
      <c r="Y27" s="196">
        <v>0</v>
      </c>
      <c r="Z27" s="196">
        <v>0</v>
      </c>
      <c r="AA27" s="170"/>
    </row>
    <row r="28" spans="1:27" ht="30" customHeight="1" x14ac:dyDescent="0.25">
      <c r="A28" s="378" t="s">
        <v>59</v>
      </c>
      <c r="B28" s="378"/>
      <c r="C28" s="379" t="s">
        <v>60</v>
      </c>
      <c r="D28" s="379"/>
      <c r="E28" s="379"/>
      <c r="F28" s="343">
        <v>0</v>
      </c>
      <c r="G28" s="343"/>
      <c r="H28" s="343"/>
      <c r="I28" s="343" t="s">
        <v>99</v>
      </c>
      <c r="J28" s="343"/>
      <c r="K28" s="343"/>
      <c r="L28" s="343">
        <v>0</v>
      </c>
      <c r="M28" s="343"/>
      <c r="N28" s="343"/>
      <c r="Q28" s="328"/>
      <c r="R28" s="329"/>
      <c r="S28" s="329"/>
      <c r="T28" s="329"/>
      <c r="U28" s="330"/>
      <c r="V28" s="170"/>
      <c r="W28" s="376">
        <v>255</v>
      </c>
      <c r="X28" s="376">
        <v>255</v>
      </c>
      <c r="Y28" s="376">
        <v>255</v>
      </c>
      <c r="Z28" s="376">
        <v>192</v>
      </c>
      <c r="AA28" s="170"/>
    </row>
    <row r="29" spans="1:27" ht="30" customHeight="1" x14ac:dyDescent="0.25">
      <c r="A29" s="380" t="s">
        <v>39</v>
      </c>
      <c r="B29" s="380"/>
      <c r="C29" s="381" t="s">
        <v>62</v>
      </c>
      <c r="D29" s="381"/>
      <c r="E29" s="381"/>
      <c r="F29" s="343">
        <v>1</v>
      </c>
      <c r="G29" s="343"/>
      <c r="H29" s="343"/>
      <c r="I29" s="343" t="s">
        <v>100</v>
      </c>
      <c r="J29" s="343"/>
      <c r="K29" s="343"/>
      <c r="L29" s="343">
        <v>1</v>
      </c>
      <c r="M29" s="343"/>
      <c r="N29" s="343"/>
      <c r="Q29" s="331"/>
      <c r="R29" s="332"/>
      <c r="S29" s="332"/>
      <c r="T29" s="332"/>
      <c r="U29" s="333"/>
      <c r="V29" s="170"/>
      <c r="W29" s="210"/>
      <c r="X29" s="210"/>
      <c r="Y29" s="210"/>
      <c r="Z29" s="210"/>
      <c r="AA29" s="170"/>
    </row>
    <row r="30" spans="1:27" ht="30" customHeight="1" x14ac:dyDescent="0.25">
      <c r="A30" s="380" t="s">
        <v>40</v>
      </c>
      <c r="B30" s="380"/>
      <c r="C30" s="381" t="s">
        <v>64</v>
      </c>
      <c r="D30" s="381"/>
      <c r="E30" s="381"/>
      <c r="F30" s="343">
        <v>2</v>
      </c>
      <c r="G30" s="343"/>
      <c r="H30" s="343"/>
      <c r="I30" s="343" t="s">
        <v>101</v>
      </c>
      <c r="J30" s="343"/>
      <c r="K30" s="343"/>
      <c r="L30" s="343" t="s">
        <v>102</v>
      </c>
      <c r="M30" s="343"/>
      <c r="N30" s="343"/>
      <c r="Q30" s="170"/>
      <c r="R30" s="170"/>
      <c r="S30" s="170"/>
      <c r="T30" s="170"/>
      <c r="U30" s="170"/>
      <c r="V30" s="170"/>
      <c r="W30" s="170"/>
      <c r="X30" s="170"/>
      <c r="Y30" s="170"/>
      <c r="Z30" s="170"/>
      <c r="AA30" s="170"/>
    </row>
    <row r="31" spans="1:27" ht="30" customHeight="1" x14ac:dyDescent="0.25">
      <c r="A31" s="380" t="s">
        <v>41</v>
      </c>
      <c r="B31" s="380"/>
      <c r="C31" s="381" t="s">
        <v>66</v>
      </c>
      <c r="D31" s="381"/>
      <c r="E31" s="381"/>
      <c r="F31" s="343" t="s">
        <v>103</v>
      </c>
      <c r="G31" s="343"/>
      <c r="H31" s="343"/>
      <c r="I31" s="343" t="s">
        <v>104</v>
      </c>
      <c r="J31" s="343"/>
      <c r="K31" s="343"/>
      <c r="L31" s="343" t="s">
        <v>103</v>
      </c>
      <c r="M31" s="343"/>
      <c r="N31" s="343"/>
      <c r="Q31" s="322" t="s">
        <v>517</v>
      </c>
      <c r="R31" s="323"/>
      <c r="S31" s="323"/>
      <c r="T31" s="323"/>
      <c r="U31" s="324"/>
      <c r="V31" s="170"/>
      <c r="W31" s="196">
        <v>192</v>
      </c>
      <c r="X31" s="196">
        <v>168</v>
      </c>
      <c r="Y31" s="196">
        <v>35</v>
      </c>
      <c r="Z31" s="196">
        <v>0</v>
      </c>
      <c r="AA31" s="170"/>
    </row>
    <row r="32" spans="1:27" ht="30" customHeight="1" x14ac:dyDescent="0.25">
      <c r="A32" s="344" t="s">
        <v>42</v>
      </c>
      <c r="B32" s="344"/>
      <c r="C32" s="381" t="s">
        <v>68</v>
      </c>
      <c r="D32" s="381"/>
      <c r="E32" s="381"/>
      <c r="F32" s="343" t="s">
        <v>105</v>
      </c>
      <c r="G32" s="343"/>
      <c r="H32" s="343"/>
      <c r="I32" s="343" t="s">
        <v>106</v>
      </c>
      <c r="J32" s="343"/>
      <c r="K32" s="343"/>
      <c r="L32" s="343" t="s">
        <v>105</v>
      </c>
      <c r="M32" s="343"/>
      <c r="N32" s="343"/>
      <c r="Q32" s="334"/>
      <c r="R32" s="335"/>
      <c r="S32" s="335"/>
      <c r="T32" s="335"/>
      <c r="U32" s="336"/>
      <c r="V32" s="170"/>
      <c r="W32" s="376">
        <v>255</v>
      </c>
      <c r="X32" s="376">
        <v>255</v>
      </c>
      <c r="Y32" s="376">
        <v>255</v>
      </c>
      <c r="Z32" s="376">
        <v>248</v>
      </c>
      <c r="AA32" s="170"/>
    </row>
    <row r="33" spans="1:27" ht="30" customHeight="1" x14ac:dyDescent="0.25">
      <c r="A33" s="380" t="s">
        <v>43</v>
      </c>
      <c r="B33" s="380"/>
      <c r="C33" s="381" t="s">
        <v>70</v>
      </c>
      <c r="D33" s="381"/>
      <c r="E33" s="381"/>
      <c r="F33" s="343" t="s">
        <v>107</v>
      </c>
      <c r="G33" s="343"/>
      <c r="H33" s="343"/>
      <c r="I33" s="343" t="s">
        <v>108</v>
      </c>
      <c r="J33" s="343"/>
      <c r="K33" s="343"/>
      <c r="L33" s="343" t="s">
        <v>107</v>
      </c>
      <c r="M33" s="343"/>
      <c r="N33" s="343"/>
      <c r="Q33" s="337"/>
      <c r="R33" s="338"/>
      <c r="S33" s="338"/>
      <c r="T33" s="338"/>
      <c r="U33" s="339"/>
      <c r="V33" s="170"/>
      <c r="W33" s="170"/>
      <c r="X33" s="170"/>
      <c r="Y33" s="170"/>
      <c r="Z33" s="170"/>
      <c r="AA33" s="170"/>
    </row>
    <row r="34" spans="1:27" ht="30" customHeight="1" x14ac:dyDescent="0.25">
      <c r="A34" s="380" t="s">
        <v>44</v>
      </c>
      <c r="B34" s="380"/>
      <c r="C34" s="381" t="s">
        <v>72</v>
      </c>
      <c r="D34" s="381"/>
      <c r="E34" s="381"/>
      <c r="F34" s="343" t="s">
        <v>109</v>
      </c>
      <c r="G34" s="343"/>
      <c r="H34" s="343"/>
      <c r="I34" s="343" t="s">
        <v>110</v>
      </c>
      <c r="J34" s="343"/>
      <c r="K34" s="343"/>
      <c r="L34" s="343" t="s">
        <v>109</v>
      </c>
      <c r="M34" s="343"/>
      <c r="N34" s="343"/>
      <c r="Q34" s="170"/>
      <c r="R34" s="170"/>
      <c r="S34" s="170"/>
      <c r="T34" s="170"/>
      <c r="U34" s="170"/>
      <c r="V34" s="170"/>
      <c r="W34" s="170"/>
      <c r="X34" s="170"/>
      <c r="Y34" s="170"/>
      <c r="Z34" s="170"/>
      <c r="AA34" s="170"/>
    </row>
    <row r="35" spans="1:27" ht="30" customHeight="1" x14ac:dyDescent="0.25">
      <c r="A35" s="380" t="s">
        <v>45</v>
      </c>
      <c r="B35" s="380"/>
      <c r="C35" s="381" t="s">
        <v>505</v>
      </c>
      <c r="D35" s="381"/>
      <c r="E35" s="381"/>
      <c r="F35" s="343" t="s">
        <v>111</v>
      </c>
      <c r="G35" s="343"/>
      <c r="H35" s="343"/>
      <c r="I35" s="343" t="s">
        <v>112</v>
      </c>
      <c r="J35" s="343"/>
      <c r="K35" s="343"/>
      <c r="L35" s="343" t="s">
        <v>111</v>
      </c>
      <c r="M35" s="343"/>
      <c r="N35" s="343"/>
      <c r="Q35" s="322" t="s">
        <v>518</v>
      </c>
      <c r="R35" s="323"/>
      <c r="S35" s="323"/>
      <c r="T35" s="323"/>
      <c r="U35" s="324"/>
      <c r="V35" s="170"/>
      <c r="W35" s="196">
        <v>192</v>
      </c>
      <c r="X35" s="196">
        <v>168</v>
      </c>
      <c r="Y35" s="196">
        <v>107</v>
      </c>
      <c r="Z35" s="196" t="s">
        <v>385</v>
      </c>
      <c r="AA35" s="170"/>
    </row>
    <row r="36" spans="1:27" ht="30" customHeight="1" x14ac:dyDescent="0.25">
      <c r="A36" s="380" t="s">
        <v>46</v>
      </c>
      <c r="B36" s="380"/>
      <c r="C36" s="381" t="s">
        <v>394</v>
      </c>
      <c r="D36" s="381"/>
      <c r="E36" s="381"/>
      <c r="F36" s="343" t="s">
        <v>113</v>
      </c>
      <c r="G36" s="343"/>
      <c r="H36" s="343"/>
      <c r="I36" s="343" t="s">
        <v>114</v>
      </c>
      <c r="J36" s="343"/>
      <c r="K36" s="343"/>
      <c r="L36" s="343" t="s">
        <v>113</v>
      </c>
      <c r="M36" s="343"/>
      <c r="N36" s="343"/>
      <c r="Q36" s="337"/>
      <c r="R36" s="338"/>
      <c r="S36" s="338"/>
      <c r="T36" s="338"/>
      <c r="U36" s="339"/>
      <c r="V36" s="170"/>
      <c r="W36" s="382" t="s">
        <v>386</v>
      </c>
      <c r="X36" s="382"/>
      <c r="Y36" s="382"/>
      <c r="Z36" s="382"/>
      <c r="AA36" s="170"/>
    </row>
    <row r="37" spans="1:27" ht="30" customHeight="1" x14ac:dyDescent="0.25">
      <c r="A37" s="380" t="s">
        <v>47</v>
      </c>
      <c r="B37" s="380"/>
      <c r="C37" s="381" t="s">
        <v>76</v>
      </c>
      <c r="D37" s="381"/>
      <c r="E37" s="381"/>
      <c r="F37" s="343" t="s">
        <v>115</v>
      </c>
      <c r="G37" s="343"/>
      <c r="H37" s="343"/>
      <c r="I37" s="343" t="s">
        <v>116</v>
      </c>
      <c r="J37" s="343"/>
      <c r="K37" s="343"/>
      <c r="L37" s="343" t="s">
        <v>115</v>
      </c>
      <c r="M37" s="343"/>
      <c r="N37" s="343"/>
      <c r="Q37" s="170"/>
      <c r="R37" s="170"/>
      <c r="S37" s="170"/>
      <c r="T37" s="170"/>
      <c r="U37" s="170"/>
      <c r="V37" s="170"/>
      <c r="W37" s="318"/>
      <c r="X37" s="318"/>
      <c r="Y37" s="318"/>
      <c r="Z37" s="318"/>
      <c r="AA37" s="170"/>
    </row>
    <row r="38" spans="1:27" ht="30" customHeight="1" x14ac:dyDescent="0.25">
      <c r="A38" s="380" t="s">
        <v>48</v>
      </c>
      <c r="B38" s="380"/>
      <c r="C38" s="381" t="s">
        <v>78</v>
      </c>
      <c r="D38" s="381"/>
      <c r="E38" s="381"/>
      <c r="F38" s="343" t="s">
        <v>61</v>
      </c>
      <c r="G38" s="343"/>
      <c r="H38" s="343"/>
      <c r="I38" s="343" t="s">
        <v>117</v>
      </c>
      <c r="J38" s="343"/>
      <c r="K38" s="343"/>
      <c r="L38" s="343" t="s">
        <v>118</v>
      </c>
      <c r="M38" s="343"/>
      <c r="N38" s="343"/>
      <c r="Q38" s="187"/>
      <c r="R38" s="187"/>
      <c r="S38" s="187"/>
      <c r="T38" s="187"/>
      <c r="U38" s="187"/>
      <c r="V38" s="187"/>
      <c r="W38" s="187"/>
      <c r="X38" s="187"/>
      <c r="Y38" s="187"/>
      <c r="Z38" s="187"/>
      <c r="AA38" s="170"/>
    </row>
    <row r="39" spans="1:27" ht="30" customHeight="1" x14ac:dyDescent="0.25">
      <c r="A39" s="380" t="s">
        <v>49</v>
      </c>
      <c r="B39" s="380"/>
      <c r="C39" s="381" t="s">
        <v>80</v>
      </c>
      <c r="D39" s="381"/>
      <c r="E39" s="381"/>
      <c r="F39" s="343" t="s">
        <v>63</v>
      </c>
      <c r="G39" s="343"/>
      <c r="H39" s="343"/>
      <c r="I39" s="343" t="s">
        <v>119</v>
      </c>
      <c r="J39" s="343"/>
      <c r="K39" s="343"/>
      <c r="L39" s="343" t="s">
        <v>120</v>
      </c>
      <c r="M39" s="343"/>
      <c r="N39" s="343"/>
      <c r="Q39" s="322" t="s">
        <v>518</v>
      </c>
      <c r="R39" s="323"/>
      <c r="S39" s="323"/>
      <c r="T39" s="323"/>
      <c r="U39" s="324"/>
      <c r="V39" s="170"/>
      <c r="W39" s="196">
        <v>172</v>
      </c>
      <c r="X39" s="196">
        <v>29</v>
      </c>
      <c r="Y39" s="196">
        <v>0</v>
      </c>
      <c r="Z39" s="196" t="s">
        <v>621</v>
      </c>
      <c r="AA39" s="170"/>
    </row>
    <row r="40" spans="1:27" ht="30" customHeight="1" x14ac:dyDescent="0.25">
      <c r="A40" s="380" t="s">
        <v>50</v>
      </c>
      <c r="B40" s="380"/>
      <c r="C40" s="381" t="s">
        <v>82</v>
      </c>
      <c r="D40" s="381"/>
      <c r="E40" s="381"/>
      <c r="F40" s="343" t="s">
        <v>65</v>
      </c>
      <c r="G40" s="343"/>
      <c r="H40" s="343"/>
      <c r="I40" s="343" t="s">
        <v>121</v>
      </c>
      <c r="J40" s="343"/>
      <c r="K40" s="343"/>
      <c r="L40" s="343" t="s">
        <v>122</v>
      </c>
      <c r="M40" s="343"/>
      <c r="N40" s="343"/>
      <c r="Q40" s="337"/>
      <c r="R40" s="338"/>
      <c r="S40" s="338"/>
      <c r="T40" s="338"/>
      <c r="U40" s="339"/>
      <c r="V40" s="170"/>
      <c r="W40" s="382" t="s">
        <v>391</v>
      </c>
      <c r="X40" s="382"/>
      <c r="Y40" s="382"/>
      <c r="Z40" s="382"/>
      <c r="AA40" s="170"/>
    </row>
    <row r="41" spans="1:27" ht="30" customHeight="1" x14ac:dyDescent="0.25">
      <c r="A41" s="380" t="s">
        <v>51</v>
      </c>
      <c r="B41" s="380"/>
      <c r="C41" s="381" t="s">
        <v>505</v>
      </c>
      <c r="D41" s="381"/>
      <c r="E41" s="381"/>
      <c r="F41" s="343" t="s">
        <v>67</v>
      </c>
      <c r="G41" s="343"/>
      <c r="H41" s="343"/>
      <c r="I41" s="343" t="s">
        <v>123</v>
      </c>
      <c r="J41" s="343"/>
      <c r="K41" s="343"/>
      <c r="L41" s="343" t="s">
        <v>124</v>
      </c>
      <c r="M41" s="343"/>
      <c r="N41" s="343"/>
      <c r="Q41" s="170"/>
      <c r="R41" s="170"/>
      <c r="S41" s="170"/>
      <c r="T41" s="170"/>
      <c r="U41" s="170"/>
      <c r="V41" s="170"/>
      <c r="W41" s="318"/>
      <c r="X41" s="318"/>
      <c r="Y41" s="318"/>
      <c r="Z41" s="318"/>
      <c r="AA41" s="170"/>
    </row>
    <row r="42" spans="1:27" ht="30" customHeight="1" x14ac:dyDescent="0.25">
      <c r="A42" s="380" t="s">
        <v>52</v>
      </c>
      <c r="B42" s="380"/>
      <c r="C42" s="381" t="s">
        <v>85</v>
      </c>
      <c r="D42" s="381"/>
      <c r="E42" s="381"/>
      <c r="F42" s="343" t="s">
        <v>69</v>
      </c>
      <c r="G42" s="343"/>
      <c r="H42" s="343"/>
      <c r="I42" s="343" t="s">
        <v>125</v>
      </c>
      <c r="J42" s="343"/>
      <c r="K42" s="343"/>
      <c r="L42" s="343" t="s">
        <v>126</v>
      </c>
      <c r="M42" s="343"/>
      <c r="N42" s="343"/>
      <c r="Q42" s="170"/>
      <c r="R42" s="170"/>
      <c r="S42" s="170"/>
      <c r="T42" s="170"/>
      <c r="U42" s="170"/>
      <c r="V42" s="170"/>
      <c r="W42" s="170"/>
      <c r="X42" s="170"/>
      <c r="Y42" s="170"/>
      <c r="Z42" s="170"/>
      <c r="AA42" s="170"/>
    </row>
    <row r="43" spans="1:27" ht="30" customHeight="1" x14ac:dyDescent="0.25">
      <c r="A43" s="380" t="s">
        <v>53</v>
      </c>
      <c r="B43" s="380"/>
      <c r="C43" s="381" t="s">
        <v>87</v>
      </c>
      <c r="D43" s="381"/>
      <c r="E43" s="381"/>
      <c r="F43" s="343" t="s">
        <v>71</v>
      </c>
      <c r="G43" s="343"/>
      <c r="H43" s="343"/>
      <c r="I43" s="343" t="s">
        <v>127</v>
      </c>
      <c r="J43" s="343"/>
      <c r="K43" s="343"/>
      <c r="L43" s="343" t="s">
        <v>128</v>
      </c>
      <c r="M43" s="343"/>
      <c r="N43" s="343"/>
      <c r="Q43" s="198" t="s">
        <v>519</v>
      </c>
      <c r="R43" s="199"/>
      <c r="S43" s="199"/>
      <c r="T43" s="199"/>
      <c r="U43" s="200"/>
      <c r="V43" s="170"/>
      <c r="W43" s="196">
        <v>172</v>
      </c>
      <c r="X43" s="196">
        <v>27</v>
      </c>
      <c r="Y43" s="196">
        <v>123</v>
      </c>
      <c r="Z43" s="196" t="s">
        <v>384</v>
      </c>
      <c r="AA43" s="187"/>
    </row>
    <row r="44" spans="1:27" ht="30" customHeight="1" x14ac:dyDescent="0.25">
      <c r="A44" s="380" t="s">
        <v>54</v>
      </c>
      <c r="B44" s="380"/>
      <c r="C44" s="381" t="s">
        <v>66</v>
      </c>
      <c r="D44" s="381"/>
      <c r="E44" s="381"/>
      <c r="Q44" s="201"/>
      <c r="R44" s="170"/>
      <c r="S44" s="170"/>
      <c r="T44" s="170"/>
      <c r="U44" s="170"/>
      <c r="V44" s="170"/>
      <c r="W44" s="376">
        <v>172</v>
      </c>
      <c r="X44" s="376">
        <v>27</v>
      </c>
      <c r="Y44" s="376">
        <v>112</v>
      </c>
      <c r="Z44" s="376">
        <v>0</v>
      </c>
      <c r="AA44" s="187"/>
    </row>
    <row r="45" spans="1:27" ht="30" customHeight="1" x14ac:dyDescent="0.25">
      <c r="A45" s="380" t="s">
        <v>55</v>
      </c>
      <c r="B45" s="380"/>
      <c r="C45" s="381" t="s">
        <v>72</v>
      </c>
      <c r="D45" s="381"/>
      <c r="E45" s="381"/>
      <c r="Q45" s="201"/>
      <c r="R45" s="170"/>
      <c r="S45" s="170"/>
      <c r="T45" s="170"/>
      <c r="U45" s="170"/>
      <c r="V45" s="170"/>
      <c r="W45" s="191"/>
      <c r="X45" s="191"/>
      <c r="Y45" s="191"/>
      <c r="Z45" s="191"/>
      <c r="AA45" s="187"/>
    </row>
    <row r="46" spans="1:27" ht="30" customHeight="1" x14ac:dyDescent="0.25">
      <c r="A46" s="380" t="s">
        <v>56</v>
      </c>
      <c r="B46" s="380"/>
      <c r="C46" s="381" t="s">
        <v>91</v>
      </c>
      <c r="D46" s="381"/>
      <c r="E46" s="381"/>
      <c r="Q46" s="201"/>
      <c r="R46" s="170"/>
      <c r="S46" s="170"/>
      <c r="T46" s="170"/>
      <c r="U46" s="170"/>
      <c r="V46" s="170"/>
      <c r="W46" s="202"/>
      <c r="X46" s="170"/>
      <c r="Y46" s="203"/>
      <c r="Z46" s="170"/>
      <c r="AA46" s="187"/>
    </row>
    <row r="47" spans="1:27" ht="30" customHeight="1" x14ac:dyDescent="0.25">
      <c r="A47" s="380" t="s">
        <v>57</v>
      </c>
      <c r="B47" s="380"/>
      <c r="C47" s="381" t="s">
        <v>394</v>
      </c>
      <c r="D47" s="381"/>
      <c r="E47" s="381"/>
      <c r="Q47" s="201"/>
      <c r="R47" s="170"/>
      <c r="S47" s="170"/>
      <c r="T47" s="170"/>
      <c r="U47" s="170"/>
      <c r="V47" s="170"/>
      <c r="W47" s="170"/>
      <c r="X47" s="170"/>
      <c r="Y47" s="170"/>
      <c r="Z47" s="170"/>
      <c r="AA47" s="187"/>
    </row>
    <row r="48" spans="1:27" ht="30" customHeight="1" x14ac:dyDescent="0.25">
      <c r="Q48" s="198" t="s">
        <v>519</v>
      </c>
      <c r="R48" s="199"/>
      <c r="S48" s="199"/>
      <c r="T48" s="199"/>
      <c r="U48" s="200"/>
      <c r="V48" s="170"/>
      <c r="W48" s="196">
        <v>192</v>
      </c>
      <c r="X48" s="196">
        <v>168</v>
      </c>
      <c r="Y48" s="196">
        <v>194</v>
      </c>
      <c r="Z48" s="196" t="s">
        <v>398</v>
      </c>
      <c r="AA48" s="187"/>
    </row>
    <row r="49" spans="1:27" ht="30" customHeight="1" x14ac:dyDescent="0.25">
      <c r="Q49" s="201"/>
      <c r="R49" s="170"/>
      <c r="S49" s="170"/>
      <c r="T49" s="170"/>
      <c r="U49" s="170"/>
      <c r="V49" s="170"/>
      <c r="W49" s="376">
        <v>192</v>
      </c>
      <c r="X49" s="376">
        <v>168</v>
      </c>
      <c r="Y49" s="376">
        <v>194</v>
      </c>
      <c r="Z49" s="376">
        <v>160</v>
      </c>
      <c r="AA49" s="187"/>
    </row>
    <row r="50" spans="1:27" ht="30" customHeight="1" x14ac:dyDescent="0.25">
      <c r="Q50" s="201"/>
      <c r="R50" s="170"/>
      <c r="S50" s="170"/>
      <c r="T50" s="170"/>
      <c r="U50" s="170"/>
      <c r="V50" s="170"/>
      <c r="W50" s="191"/>
      <c r="X50" s="191"/>
      <c r="Y50" s="191"/>
      <c r="Z50" s="191"/>
      <c r="AA50" s="187"/>
    </row>
    <row r="51" spans="1:27" ht="30" customHeight="1" x14ac:dyDescent="0.25">
      <c r="Q51" s="170"/>
      <c r="R51" s="170"/>
      <c r="S51" s="170"/>
      <c r="T51" s="170"/>
      <c r="U51" s="170"/>
      <c r="V51" s="170"/>
      <c r="W51" s="170"/>
      <c r="X51" s="170"/>
      <c r="Y51" s="170"/>
      <c r="Z51" s="170"/>
      <c r="AA51" s="170"/>
    </row>
    <row r="52" spans="1:27" ht="30" customHeight="1" x14ac:dyDescent="0.25">
      <c r="Q52" s="187"/>
      <c r="R52" s="187"/>
      <c r="S52" s="187"/>
      <c r="T52" s="187"/>
      <c r="U52" s="187"/>
      <c r="V52" s="187"/>
      <c r="W52" s="187"/>
      <c r="X52" s="187"/>
      <c r="Y52" s="187"/>
      <c r="Z52" s="187"/>
      <c r="AA52" s="187"/>
    </row>
    <row r="53" spans="1:27" ht="30" customHeight="1" x14ac:dyDescent="0.25">
      <c r="B53" s="288" t="s">
        <v>174</v>
      </c>
      <c r="C53" s="288"/>
      <c r="D53" s="288"/>
      <c r="F53" s="307" t="s">
        <v>130</v>
      </c>
      <c r="G53" s="307"/>
      <c r="H53" s="307"/>
      <c r="I53" s="307"/>
      <c r="J53" s="307"/>
      <c r="K53" s="307"/>
      <c r="L53" s="307"/>
      <c r="M53" s="307"/>
      <c r="N53" s="307"/>
      <c r="O53" s="307"/>
      <c r="P53" s="307"/>
      <c r="Q53" s="310" t="s">
        <v>520</v>
      </c>
      <c r="R53" s="310"/>
      <c r="S53" s="310"/>
      <c r="T53" s="196">
        <v>176</v>
      </c>
      <c r="U53" s="196">
        <v>186</v>
      </c>
      <c r="V53" s="196">
        <v>0</v>
      </c>
      <c r="W53" s="196">
        <v>0</v>
      </c>
      <c r="X53" s="191"/>
      <c r="Y53" s="191"/>
      <c r="Z53" s="191"/>
      <c r="AA53" s="170"/>
    </row>
    <row r="54" spans="1:27" ht="30" customHeight="1" x14ac:dyDescent="0.25">
      <c r="A54" s="190"/>
      <c r="B54" s="343" t="s">
        <v>241</v>
      </c>
      <c r="C54" s="343"/>
      <c r="D54" s="208" t="s">
        <v>151</v>
      </c>
      <c r="F54" s="383" t="s">
        <v>131</v>
      </c>
      <c r="G54" s="383"/>
      <c r="H54" s="383" t="s">
        <v>132</v>
      </c>
      <c r="I54" s="383"/>
      <c r="J54" s="383" t="s">
        <v>60</v>
      </c>
      <c r="K54" s="383"/>
      <c r="L54" s="383"/>
      <c r="M54" s="383"/>
      <c r="N54" s="383"/>
      <c r="O54" s="383"/>
      <c r="P54" s="383"/>
      <c r="Q54" s="310" t="s">
        <v>521</v>
      </c>
      <c r="R54" s="310"/>
      <c r="S54" s="310"/>
      <c r="T54" s="356">
        <v>84</v>
      </c>
      <c r="U54" s="357"/>
      <c r="V54" s="357"/>
      <c r="W54" s="358"/>
      <c r="X54" s="191"/>
      <c r="Y54" s="191"/>
      <c r="Z54" s="191"/>
      <c r="AA54" s="170"/>
    </row>
    <row r="55" spans="1:27" ht="30" customHeight="1" x14ac:dyDescent="0.25">
      <c r="A55" s="190"/>
      <c r="B55" s="343" t="s">
        <v>242</v>
      </c>
      <c r="C55" s="343"/>
      <c r="D55" s="208" t="s">
        <v>152</v>
      </c>
      <c r="F55" s="297" t="s">
        <v>133</v>
      </c>
      <c r="G55" s="297"/>
      <c r="H55" s="297" t="s">
        <v>134</v>
      </c>
      <c r="I55" s="297"/>
      <c r="J55" s="292" t="s">
        <v>135</v>
      </c>
      <c r="K55" s="292"/>
      <c r="L55" s="292"/>
      <c r="M55" s="292"/>
      <c r="N55" s="292"/>
      <c r="O55" s="292"/>
      <c r="P55" s="292"/>
      <c r="Q55" s="311" t="s">
        <v>522</v>
      </c>
      <c r="R55" s="312"/>
      <c r="S55" s="313"/>
      <c r="T55" s="376">
        <v>255</v>
      </c>
      <c r="U55" s="376">
        <v>255</v>
      </c>
      <c r="V55" s="376">
        <v>254</v>
      </c>
      <c r="W55" s="376">
        <v>0</v>
      </c>
      <c r="X55" s="191"/>
      <c r="Y55" s="191"/>
      <c r="Z55" s="191"/>
      <c r="AA55" s="170"/>
    </row>
    <row r="56" spans="1:27" ht="30" customHeight="1" x14ac:dyDescent="0.25">
      <c r="A56" s="190"/>
      <c r="B56" s="343" t="s">
        <v>243</v>
      </c>
      <c r="C56" s="343"/>
      <c r="D56" s="208" t="s">
        <v>153</v>
      </c>
      <c r="F56" s="297" t="s">
        <v>136</v>
      </c>
      <c r="G56" s="297"/>
      <c r="H56" s="297" t="s">
        <v>134</v>
      </c>
      <c r="I56" s="297"/>
      <c r="J56" s="292" t="s">
        <v>137</v>
      </c>
      <c r="K56" s="292"/>
      <c r="L56" s="292"/>
      <c r="M56" s="292"/>
      <c r="N56" s="292"/>
      <c r="O56" s="292"/>
      <c r="P56" s="292"/>
      <c r="Q56" s="311" t="s">
        <v>523</v>
      </c>
      <c r="R56" s="312"/>
      <c r="S56" s="313"/>
      <c r="T56" s="376">
        <v>176</v>
      </c>
      <c r="U56" s="376">
        <v>186</v>
      </c>
      <c r="V56" s="376">
        <v>2</v>
      </c>
      <c r="W56" s="376">
        <v>1</v>
      </c>
      <c r="X56" s="170" t="s">
        <v>383</v>
      </c>
      <c r="Y56" s="203"/>
      <c r="Z56" s="170"/>
      <c r="AA56" s="170"/>
    </row>
    <row r="57" spans="1:27" ht="30" customHeight="1" x14ac:dyDescent="0.25">
      <c r="A57" s="190"/>
      <c r="B57" s="343" t="s">
        <v>244</v>
      </c>
      <c r="C57" s="343"/>
      <c r="D57" s="208" t="s">
        <v>154</v>
      </c>
      <c r="F57" s="297" t="s">
        <v>138</v>
      </c>
      <c r="G57" s="297"/>
      <c r="H57" s="297" t="s">
        <v>134</v>
      </c>
      <c r="I57" s="297"/>
      <c r="J57" s="292" t="s">
        <v>139</v>
      </c>
      <c r="K57" s="292"/>
      <c r="L57" s="292"/>
      <c r="M57" s="292"/>
      <c r="N57" s="292"/>
      <c r="O57" s="292"/>
      <c r="P57" s="292"/>
      <c r="Q57" s="310" t="s">
        <v>524</v>
      </c>
      <c r="R57" s="310"/>
      <c r="S57" s="310"/>
      <c r="T57" s="384">
        <v>510</v>
      </c>
      <c r="U57" s="384"/>
      <c r="V57" s="191"/>
      <c r="W57" s="191"/>
      <c r="X57" s="170"/>
      <c r="Y57" s="170"/>
      <c r="Z57" s="170"/>
      <c r="AA57" s="170"/>
    </row>
    <row r="58" spans="1:27" ht="30" customHeight="1" x14ac:dyDescent="0.25">
      <c r="A58" s="190"/>
      <c r="B58" s="343" t="s">
        <v>245</v>
      </c>
      <c r="C58" s="343"/>
      <c r="D58" s="208" t="s">
        <v>155</v>
      </c>
      <c r="F58" s="297" t="s">
        <v>140</v>
      </c>
      <c r="G58" s="297"/>
      <c r="H58" s="297" t="s">
        <v>134</v>
      </c>
      <c r="I58" s="297"/>
      <c r="J58" s="292" t="s">
        <v>335</v>
      </c>
      <c r="K58" s="292"/>
      <c r="L58" s="292"/>
      <c r="M58" s="292"/>
      <c r="N58" s="292"/>
      <c r="O58" s="292"/>
      <c r="P58" s="292"/>
      <c r="Q58" s="210"/>
      <c r="R58" s="170"/>
      <c r="S58" s="170"/>
      <c r="T58" s="170"/>
      <c r="U58" s="170"/>
      <c r="V58" s="170"/>
      <c r="W58" s="191"/>
      <c r="X58" s="191"/>
      <c r="Y58" s="191"/>
      <c r="Z58" s="191"/>
      <c r="AA58" s="170"/>
    </row>
    <row r="59" spans="1:27" ht="30" customHeight="1" x14ac:dyDescent="0.25">
      <c r="A59" s="190"/>
      <c r="B59" s="343" t="s">
        <v>246</v>
      </c>
      <c r="C59" s="343"/>
      <c r="D59" s="208" t="s">
        <v>156</v>
      </c>
      <c r="F59" s="297" t="s">
        <v>141</v>
      </c>
      <c r="G59" s="297"/>
      <c r="H59" s="297" t="s">
        <v>142</v>
      </c>
      <c r="I59" s="297"/>
      <c r="J59" s="292" t="s">
        <v>337</v>
      </c>
      <c r="K59" s="292"/>
      <c r="L59" s="292"/>
      <c r="M59" s="292"/>
      <c r="N59" s="292"/>
      <c r="O59" s="292"/>
      <c r="P59" s="292"/>
      <c r="Q59" s="310" t="s">
        <v>520</v>
      </c>
      <c r="R59" s="310"/>
      <c r="S59" s="310"/>
      <c r="T59" s="196">
        <v>197</v>
      </c>
      <c r="U59" s="196">
        <v>36</v>
      </c>
      <c r="V59" s="196">
        <v>159</v>
      </c>
      <c r="W59" s="196">
        <v>0</v>
      </c>
      <c r="X59" s="191"/>
      <c r="Y59" s="191"/>
      <c r="Z59" s="191"/>
      <c r="AA59" s="170"/>
    </row>
    <row r="60" spans="1:27" ht="30" customHeight="1" x14ac:dyDescent="0.25">
      <c r="A60" s="190"/>
      <c r="B60" s="343" t="s">
        <v>247</v>
      </c>
      <c r="C60" s="343"/>
      <c r="D60" s="208" t="s">
        <v>157</v>
      </c>
      <c r="F60" s="297" t="s">
        <v>143</v>
      </c>
      <c r="G60" s="297"/>
      <c r="H60" s="297" t="s">
        <v>142</v>
      </c>
      <c r="I60" s="297"/>
      <c r="J60" s="292" t="s">
        <v>144</v>
      </c>
      <c r="K60" s="292"/>
      <c r="L60" s="292"/>
      <c r="M60" s="292"/>
      <c r="N60" s="292"/>
      <c r="O60" s="292"/>
      <c r="P60" s="292"/>
      <c r="Q60" s="310" t="s">
        <v>521</v>
      </c>
      <c r="R60" s="310"/>
      <c r="S60" s="310"/>
      <c r="T60" s="356">
        <v>6</v>
      </c>
      <c r="U60" s="357"/>
      <c r="V60" s="357"/>
      <c r="W60" s="358"/>
      <c r="X60" s="191"/>
      <c r="Y60" s="191"/>
      <c r="Z60" s="191"/>
      <c r="AA60" s="170"/>
    </row>
    <row r="61" spans="1:27" ht="30" customHeight="1" x14ac:dyDescent="0.25">
      <c r="A61" s="190"/>
      <c r="B61" s="343" t="s">
        <v>248</v>
      </c>
      <c r="C61" s="343"/>
      <c r="D61" s="208" t="s">
        <v>158</v>
      </c>
      <c r="F61" s="297" t="s">
        <v>145</v>
      </c>
      <c r="G61" s="297"/>
      <c r="H61" s="297" t="s">
        <v>142</v>
      </c>
      <c r="I61" s="297"/>
      <c r="J61" s="292" t="s">
        <v>146</v>
      </c>
      <c r="K61" s="292"/>
      <c r="L61" s="292"/>
      <c r="M61" s="292"/>
      <c r="N61" s="292"/>
      <c r="O61" s="292"/>
      <c r="P61" s="292"/>
      <c r="Q61" s="311" t="s">
        <v>522</v>
      </c>
      <c r="R61" s="312"/>
      <c r="S61" s="313"/>
      <c r="T61" s="376">
        <v>255</v>
      </c>
      <c r="U61" s="376">
        <v>255</v>
      </c>
      <c r="V61" s="376">
        <v>255</v>
      </c>
      <c r="W61" s="376">
        <v>224</v>
      </c>
      <c r="X61" s="170"/>
      <c r="Y61" s="170"/>
      <c r="Z61" s="170"/>
      <c r="AA61" s="211"/>
    </row>
    <row r="62" spans="1:27" ht="30" customHeight="1" x14ac:dyDescent="0.25">
      <c r="A62" s="190"/>
      <c r="B62" s="343" t="s">
        <v>249</v>
      </c>
      <c r="C62" s="343"/>
      <c r="D62" s="208" t="s">
        <v>159</v>
      </c>
      <c r="F62" s="297" t="s">
        <v>147</v>
      </c>
      <c r="G62" s="297"/>
      <c r="H62" s="297" t="s">
        <v>142</v>
      </c>
      <c r="I62" s="297"/>
      <c r="J62" s="292" t="s">
        <v>339</v>
      </c>
      <c r="K62" s="292"/>
      <c r="L62" s="292"/>
      <c r="M62" s="292"/>
      <c r="N62" s="292"/>
      <c r="O62" s="292"/>
      <c r="P62" s="292"/>
      <c r="Q62" s="311" t="s">
        <v>523</v>
      </c>
      <c r="R62" s="312"/>
      <c r="S62" s="313"/>
      <c r="T62" s="376">
        <v>197</v>
      </c>
      <c r="U62" s="376">
        <v>36</v>
      </c>
      <c r="V62" s="376">
        <v>159</v>
      </c>
      <c r="W62" s="376">
        <v>33</v>
      </c>
      <c r="X62" s="170" t="s">
        <v>383</v>
      </c>
      <c r="Y62" s="170"/>
      <c r="Z62" s="170"/>
      <c r="AA62" s="211"/>
    </row>
    <row r="63" spans="1:27" ht="30" customHeight="1" x14ac:dyDescent="0.25">
      <c r="A63" s="190"/>
      <c r="B63" s="343" t="s">
        <v>250</v>
      </c>
      <c r="C63" s="343"/>
      <c r="D63" s="208" t="s">
        <v>160</v>
      </c>
      <c r="F63" s="297" t="s">
        <v>148</v>
      </c>
      <c r="G63" s="297"/>
      <c r="H63" s="297" t="s">
        <v>149</v>
      </c>
      <c r="I63" s="297"/>
      <c r="J63" s="292" t="s">
        <v>150</v>
      </c>
      <c r="K63" s="292"/>
      <c r="L63" s="292"/>
      <c r="M63" s="292"/>
      <c r="N63" s="292"/>
      <c r="O63" s="292"/>
      <c r="P63" s="292"/>
      <c r="Q63" s="310" t="s">
        <v>524</v>
      </c>
      <c r="R63" s="310"/>
      <c r="S63" s="310"/>
      <c r="T63" s="384">
        <v>30</v>
      </c>
      <c r="U63" s="384"/>
      <c r="V63" s="191"/>
      <c r="W63" s="191"/>
      <c r="X63" s="191"/>
      <c r="Y63" s="191"/>
      <c r="Z63" s="191"/>
      <c r="AA63" s="170"/>
    </row>
    <row r="64" spans="1:27" ht="30" customHeight="1" x14ac:dyDescent="0.25">
      <c r="A64" s="190"/>
      <c r="B64" s="343" t="s">
        <v>251</v>
      </c>
      <c r="C64" s="343"/>
      <c r="D64" s="208" t="s">
        <v>161</v>
      </c>
      <c r="F64" s="190"/>
      <c r="G64" s="190"/>
      <c r="H64" s="190"/>
      <c r="I64" s="190"/>
      <c r="J64" s="190"/>
      <c r="K64" s="190"/>
      <c r="Q64" s="210"/>
      <c r="R64" s="170"/>
      <c r="S64" s="170"/>
      <c r="T64" s="170"/>
      <c r="U64" s="170"/>
      <c r="V64" s="170"/>
      <c r="W64" s="191"/>
      <c r="X64" s="191"/>
      <c r="Y64" s="191"/>
      <c r="Z64" s="191"/>
      <c r="AA64" s="170"/>
    </row>
    <row r="65" spans="1:27" ht="30" customHeight="1" x14ac:dyDescent="0.25">
      <c r="A65" s="190"/>
      <c r="B65" s="343" t="s">
        <v>252</v>
      </c>
      <c r="C65" s="343"/>
      <c r="D65" s="208" t="s">
        <v>162</v>
      </c>
      <c r="F65" s="288" t="s">
        <v>286</v>
      </c>
      <c r="G65" s="288"/>
      <c r="H65" s="288"/>
      <c r="I65" s="288"/>
      <c r="J65" s="288"/>
      <c r="Q65" s="310" t="s">
        <v>237</v>
      </c>
      <c r="R65" s="310"/>
      <c r="S65" s="310"/>
      <c r="T65" s="196">
        <v>27</v>
      </c>
      <c r="U65" s="196">
        <v>136</v>
      </c>
      <c r="V65" s="196">
        <v>137</v>
      </c>
      <c r="W65" s="196">
        <v>90</v>
      </c>
      <c r="X65" s="212" t="s">
        <v>258</v>
      </c>
      <c r="Y65" s="191"/>
      <c r="Z65" s="191"/>
      <c r="AA65" s="170"/>
    </row>
    <row r="66" spans="1:27" ht="30" customHeight="1" x14ac:dyDescent="0.25">
      <c r="A66" s="190"/>
      <c r="B66" s="343" t="s">
        <v>239</v>
      </c>
      <c r="C66" s="343"/>
      <c r="D66" s="208" t="s">
        <v>163</v>
      </c>
      <c r="F66" s="196">
        <v>1</v>
      </c>
      <c r="G66" s="385" t="s">
        <v>280</v>
      </c>
      <c r="H66" s="386"/>
      <c r="I66" s="386"/>
      <c r="J66" s="387"/>
      <c r="Q66" s="311" t="s">
        <v>525</v>
      </c>
      <c r="R66" s="312"/>
      <c r="S66" s="313"/>
      <c r="T66" s="376">
        <v>27</v>
      </c>
      <c r="U66" s="376">
        <v>136</v>
      </c>
      <c r="V66" s="376">
        <v>137</v>
      </c>
      <c r="W66" s="376">
        <v>80</v>
      </c>
      <c r="X66" s="214"/>
      <c r="Y66" s="170"/>
      <c r="Z66" s="170"/>
      <c r="AA66" s="170"/>
    </row>
    <row r="67" spans="1:27" ht="30" customHeight="1" x14ac:dyDescent="0.25">
      <c r="A67" s="190"/>
      <c r="B67" s="343" t="s">
        <v>238</v>
      </c>
      <c r="C67" s="343"/>
      <c r="D67" s="208" t="s">
        <v>164</v>
      </c>
      <c r="F67" s="196">
        <v>2</v>
      </c>
      <c r="G67" s="385" t="s">
        <v>281</v>
      </c>
      <c r="H67" s="386"/>
      <c r="I67" s="386"/>
      <c r="J67" s="387"/>
      <c r="Q67" s="310" t="s">
        <v>526</v>
      </c>
      <c r="R67" s="310"/>
      <c r="S67" s="310"/>
      <c r="T67" s="376">
        <v>255</v>
      </c>
      <c r="U67" s="376">
        <v>255</v>
      </c>
      <c r="V67" s="376">
        <v>255</v>
      </c>
      <c r="W67" s="376">
        <v>240</v>
      </c>
      <c r="X67" s="214"/>
      <c r="Y67" s="170"/>
      <c r="Z67" s="170"/>
      <c r="AA67" s="170"/>
    </row>
    <row r="68" spans="1:27" ht="30" customHeight="1" x14ac:dyDescent="0.25">
      <c r="A68" s="190"/>
      <c r="B68" s="343" t="s">
        <v>253</v>
      </c>
      <c r="C68" s="343"/>
      <c r="D68" s="208" t="s">
        <v>165</v>
      </c>
      <c r="F68" s="196">
        <v>3</v>
      </c>
      <c r="G68" s="385" t="s">
        <v>282</v>
      </c>
      <c r="H68" s="386"/>
      <c r="I68" s="386"/>
      <c r="J68" s="387"/>
      <c r="Q68" s="311" t="s">
        <v>527</v>
      </c>
      <c r="R68" s="312"/>
      <c r="S68" s="313"/>
      <c r="T68" s="376">
        <v>27</v>
      </c>
      <c r="U68" s="376">
        <v>136</v>
      </c>
      <c r="V68" s="376">
        <v>137</v>
      </c>
      <c r="W68" s="376">
        <v>95</v>
      </c>
      <c r="X68" s="215"/>
      <c r="Y68" s="191"/>
      <c r="Z68" s="191"/>
      <c r="AA68" s="170"/>
    </row>
    <row r="69" spans="1:27" ht="30" customHeight="1" x14ac:dyDescent="0.25">
      <c r="A69" s="190"/>
      <c r="B69" s="343" t="s">
        <v>254</v>
      </c>
      <c r="C69" s="343"/>
      <c r="D69" s="208" t="s">
        <v>166</v>
      </c>
      <c r="F69" s="196">
        <v>4</v>
      </c>
      <c r="G69" s="385" t="s">
        <v>283</v>
      </c>
      <c r="H69" s="386"/>
      <c r="I69" s="386"/>
      <c r="J69" s="387"/>
      <c r="Q69" s="210"/>
      <c r="R69" s="170"/>
      <c r="S69" s="170"/>
      <c r="T69" s="170"/>
      <c r="U69" s="170"/>
      <c r="V69" s="170"/>
      <c r="W69" s="191"/>
      <c r="X69" s="215"/>
      <c r="Y69" s="191"/>
      <c r="Z69" s="191"/>
      <c r="AA69" s="170"/>
    </row>
    <row r="70" spans="1:27" ht="30" customHeight="1" x14ac:dyDescent="0.25">
      <c r="A70" s="190"/>
      <c r="B70" s="343" t="s">
        <v>255</v>
      </c>
      <c r="C70" s="343"/>
      <c r="D70" s="208" t="s">
        <v>167</v>
      </c>
      <c r="F70" s="196">
        <v>5</v>
      </c>
      <c r="G70" s="385" t="s">
        <v>284</v>
      </c>
      <c r="H70" s="386"/>
      <c r="I70" s="386"/>
      <c r="J70" s="387"/>
      <c r="Q70" s="359" t="s">
        <v>400</v>
      </c>
      <c r="R70" s="359"/>
      <c r="S70" s="359"/>
      <c r="T70" s="359"/>
      <c r="U70" s="210"/>
      <c r="V70" s="210"/>
      <c r="W70" s="210"/>
      <c r="X70" s="210"/>
      <c r="Y70" s="191"/>
      <c r="Z70" s="191"/>
      <c r="AA70" s="170"/>
    </row>
    <row r="71" spans="1:27" ht="30" customHeight="1" x14ac:dyDescent="0.25">
      <c r="A71" s="190"/>
      <c r="B71" s="343" t="s">
        <v>256</v>
      </c>
      <c r="C71" s="343"/>
      <c r="D71" s="208" t="s">
        <v>168</v>
      </c>
      <c r="F71" s="196">
        <v>6</v>
      </c>
      <c r="G71" s="385" t="s">
        <v>285</v>
      </c>
      <c r="H71" s="386"/>
      <c r="I71" s="386"/>
      <c r="J71" s="387"/>
      <c r="Q71" s="359"/>
      <c r="R71" s="359"/>
      <c r="S71" s="359"/>
      <c r="T71" s="359"/>
      <c r="U71" s="191"/>
      <c r="V71" s="191"/>
      <c r="W71" s="191"/>
      <c r="X71" s="214"/>
      <c r="Y71" s="211"/>
      <c r="Z71" s="211"/>
      <c r="AA71" s="211"/>
    </row>
    <row r="72" spans="1:27" ht="30" customHeight="1" x14ac:dyDescent="0.25">
      <c r="A72" s="190"/>
      <c r="B72" s="343" t="s">
        <v>257</v>
      </c>
      <c r="C72" s="343"/>
      <c r="D72" s="208" t="s">
        <v>169</v>
      </c>
      <c r="Q72" s="376">
        <v>172</v>
      </c>
      <c r="R72" s="376">
        <v>29</v>
      </c>
      <c r="S72" s="376">
        <v>252</v>
      </c>
      <c r="T72" s="376">
        <v>7</v>
      </c>
      <c r="U72" s="191"/>
      <c r="V72" s="191"/>
      <c r="W72" s="191"/>
      <c r="X72" s="214"/>
      <c r="Y72" s="211"/>
      <c r="Z72" s="211"/>
      <c r="AA72" s="211"/>
    </row>
    <row r="73" spans="1:27" ht="30" customHeight="1" x14ac:dyDescent="0.25">
      <c r="A73" s="190"/>
      <c r="B73" s="343" t="s">
        <v>240</v>
      </c>
      <c r="C73" s="343"/>
      <c r="D73" s="208" t="s">
        <v>170</v>
      </c>
      <c r="Q73" s="210"/>
      <c r="R73" s="210"/>
      <c r="S73" s="210"/>
      <c r="T73" s="191"/>
      <c r="U73" s="191"/>
      <c r="V73" s="191"/>
      <c r="W73" s="191"/>
      <c r="X73" s="214"/>
      <c r="Y73" s="211"/>
      <c r="Z73" s="211"/>
      <c r="AA73" s="211"/>
    </row>
    <row r="74" spans="1:27" ht="30" customHeight="1" x14ac:dyDescent="0.25">
      <c r="A74" s="190"/>
      <c r="B74" s="343" t="s">
        <v>258</v>
      </c>
      <c r="C74" s="343"/>
      <c r="D74" s="208" t="s">
        <v>171</v>
      </c>
      <c r="Q74" s="359" t="s">
        <v>390</v>
      </c>
      <c r="R74" s="359"/>
      <c r="S74" s="359"/>
      <c r="T74" s="359"/>
      <c r="U74" s="211"/>
      <c r="V74" s="211"/>
      <c r="W74" s="211"/>
      <c r="X74" s="388"/>
      <c r="Y74" s="211"/>
      <c r="Z74" s="211"/>
      <c r="AA74" s="211"/>
    </row>
    <row r="75" spans="1:27" ht="30" customHeight="1" x14ac:dyDescent="0.25">
      <c r="A75" s="190"/>
      <c r="B75" s="343" t="s">
        <v>259</v>
      </c>
      <c r="C75" s="343"/>
      <c r="D75" s="208" t="s">
        <v>172</v>
      </c>
      <c r="Q75" s="359"/>
      <c r="R75" s="359"/>
      <c r="S75" s="359"/>
      <c r="T75" s="359"/>
      <c r="U75" s="191"/>
      <c r="V75" s="191"/>
      <c r="W75" s="191"/>
      <c r="X75" s="215"/>
      <c r="Y75" s="211"/>
      <c r="Z75" s="211"/>
      <c r="AA75" s="211"/>
    </row>
    <row r="76" spans="1:27" ht="30" customHeight="1" x14ac:dyDescent="0.25">
      <c r="A76" s="190"/>
      <c r="B76" s="343" t="s">
        <v>260</v>
      </c>
      <c r="C76" s="343"/>
      <c r="D76" s="208" t="s">
        <v>173</v>
      </c>
      <c r="Q76" s="376">
        <v>192</v>
      </c>
      <c r="R76" s="376">
        <v>168</v>
      </c>
      <c r="S76" s="376">
        <v>181</v>
      </c>
      <c r="T76" s="376">
        <v>63</v>
      </c>
      <c r="U76" s="191"/>
      <c r="V76" s="191"/>
      <c r="W76" s="191"/>
      <c r="X76" s="214"/>
      <c r="Y76" s="211"/>
      <c r="Z76" s="211"/>
      <c r="AA76" s="211"/>
    </row>
    <row r="77" spans="1:27" ht="30" customHeight="1" x14ac:dyDescent="0.25">
      <c r="Q77" s="210"/>
      <c r="R77" s="210"/>
      <c r="S77" s="210"/>
      <c r="T77" s="191"/>
      <c r="U77" s="191"/>
      <c r="V77" s="191"/>
      <c r="W77" s="191"/>
      <c r="X77" s="214"/>
      <c r="Y77" s="211"/>
      <c r="Z77" s="211"/>
      <c r="AA77" s="211"/>
    </row>
    <row r="78" spans="1:27" ht="30" customHeight="1" x14ac:dyDescent="0.25">
      <c r="Q78" s="210"/>
      <c r="R78" s="210"/>
      <c r="S78" s="210"/>
      <c r="T78" s="191"/>
      <c r="U78" s="191"/>
      <c r="V78" s="191"/>
      <c r="W78" s="191"/>
      <c r="X78" s="214"/>
      <c r="Y78" s="211"/>
      <c r="Z78" s="211"/>
      <c r="AA78" s="211"/>
    </row>
    <row r="79" spans="1:27" ht="30" customHeight="1" x14ac:dyDescent="0.4">
      <c r="A79" s="346" t="s">
        <v>278</v>
      </c>
      <c r="B79" s="347"/>
      <c r="C79" s="347"/>
      <c r="D79" s="348"/>
      <c r="E79" s="389"/>
      <c r="F79" s="346" t="s">
        <v>318</v>
      </c>
      <c r="G79" s="347"/>
      <c r="H79" s="347"/>
      <c r="I79" s="347"/>
      <c r="J79" s="347"/>
      <c r="K79" s="347"/>
      <c r="L79" s="347"/>
      <c r="M79" s="347"/>
      <c r="N79" s="347"/>
      <c r="O79" s="347"/>
      <c r="P79" s="348"/>
      <c r="Q79" s="288" t="s">
        <v>349</v>
      </c>
      <c r="R79" s="288"/>
      <c r="S79" s="288"/>
      <c r="T79" s="288"/>
      <c r="U79" s="288"/>
      <c r="V79" s="288"/>
      <c r="W79" s="288"/>
      <c r="X79" s="288"/>
      <c r="Y79" s="187"/>
      <c r="Z79" s="187"/>
    </row>
    <row r="80" spans="1:27" ht="30" customHeight="1" x14ac:dyDescent="0.25">
      <c r="A80" s="206" t="s">
        <v>277</v>
      </c>
      <c r="B80" s="390" t="s">
        <v>60</v>
      </c>
      <c r="C80" s="391"/>
      <c r="D80" s="392"/>
      <c r="E80" s="190"/>
      <c r="F80" s="393" t="s">
        <v>287</v>
      </c>
      <c r="G80" s="393"/>
      <c r="H80" s="393"/>
      <c r="I80" s="393"/>
      <c r="J80" s="393"/>
      <c r="K80" s="393" t="s">
        <v>288</v>
      </c>
      <c r="L80" s="393"/>
      <c r="M80" s="393"/>
      <c r="N80" s="393"/>
      <c r="O80" s="393"/>
      <c r="P80" s="393"/>
      <c r="Q80" s="206" t="s">
        <v>343</v>
      </c>
      <c r="R80" s="294" t="s">
        <v>344</v>
      </c>
      <c r="S80" s="294"/>
      <c r="T80" s="294"/>
      <c r="U80" s="294"/>
      <c r="V80" s="294"/>
      <c r="W80" s="294"/>
      <c r="X80" s="294"/>
      <c r="Y80" s="205"/>
      <c r="Z80" s="205"/>
      <c r="AA80" s="205"/>
    </row>
    <row r="81" spans="1:27" ht="30" customHeight="1" x14ac:dyDescent="0.25">
      <c r="A81" s="209">
        <v>0</v>
      </c>
      <c r="B81" s="300" t="s">
        <v>262</v>
      </c>
      <c r="C81" s="300"/>
      <c r="D81" s="300"/>
      <c r="E81" s="221"/>
      <c r="F81" s="394" t="s">
        <v>289</v>
      </c>
      <c r="G81" s="394"/>
      <c r="H81" s="394"/>
      <c r="I81" s="394"/>
      <c r="J81" s="394"/>
      <c r="K81" s="395" t="s">
        <v>502</v>
      </c>
      <c r="L81" s="395"/>
      <c r="M81" s="395"/>
      <c r="N81" s="395"/>
      <c r="O81" s="395"/>
      <c r="P81" s="395"/>
      <c r="Q81" s="206">
        <v>1</v>
      </c>
      <c r="R81" s="300" t="s">
        <v>345</v>
      </c>
      <c r="S81" s="300"/>
      <c r="T81" s="300"/>
      <c r="U81" s="300"/>
      <c r="V81" s="300"/>
      <c r="W81" s="300"/>
      <c r="X81" s="300"/>
      <c r="Y81" s="205"/>
      <c r="Z81" s="205"/>
      <c r="AA81" s="205"/>
    </row>
    <row r="82" spans="1:27" ht="30" customHeight="1" x14ac:dyDescent="0.25">
      <c r="A82" s="209">
        <v>1</v>
      </c>
      <c r="B82" s="300" t="s">
        <v>263</v>
      </c>
      <c r="C82" s="300"/>
      <c r="D82" s="300"/>
      <c r="E82" s="396"/>
      <c r="F82" s="394" t="s">
        <v>290</v>
      </c>
      <c r="G82" s="394"/>
      <c r="H82" s="394"/>
      <c r="I82" s="394"/>
      <c r="J82" s="394"/>
      <c r="K82" s="395" t="s">
        <v>501</v>
      </c>
      <c r="L82" s="395"/>
      <c r="M82" s="395"/>
      <c r="N82" s="395"/>
      <c r="O82" s="395"/>
      <c r="P82" s="395"/>
      <c r="Q82" s="206">
        <v>2</v>
      </c>
      <c r="R82" s="300" t="s">
        <v>346</v>
      </c>
      <c r="S82" s="300"/>
      <c r="T82" s="300"/>
      <c r="U82" s="300"/>
      <c r="V82" s="300"/>
      <c r="W82" s="300"/>
      <c r="X82" s="300"/>
      <c r="Y82" s="205"/>
      <c r="Z82" s="205"/>
      <c r="AA82" s="205"/>
    </row>
    <row r="83" spans="1:27" ht="30" customHeight="1" x14ac:dyDescent="0.25">
      <c r="A83" s="209">
        <v>5</v>
      </c>
      <c r="B83" s="300" t="s">
        <v>264</v>
      </c>
      <c r="C83" s="300"/>
      <c r="D83" s="300"/>
      <c r="E83" s="396"/>
      <c r="F83" s="394" t="s">
        <v>291</v>
      </c>
      <c r="G83" s="394"/>
      <c r="H83" s="394"/>
      <c r="I83" s="394"/>
      <c r="J83" s="394"/>
      <c r="K83" s="395" t="s">
        <v>500</v>
      </c>
      <c r="L83" s="395"/>
      <c r="M83" s="395"/>
      <c r="N83" s="395"/>
      <c r="O83" s="395"/>
      <c r="P83" s="395"/>
      <c r="Q83" s="206">
        <v>3</v>
      </c>
      <c r="R83" s="300" t="s">
        <v>347</v>
      </c>
      <c r="S83" s="300"/>
      <c r="T83" s="300"/>
      <c r="U83" s="300"/>
      <c r="V83" s="300"/>
      <c r="W83" s="300"/>
      <c r="X83" s="300"/>
      <c r="Y83" s="205"/>
      <c r="Z83" s="205"/>
      <c r="AA83" s="205"/>
    </row>
    <row r="84" spans="1:27" ht="30" customHeight="1" x14ac:dyDescent="0.25">
      <c r="A84" s="209">
        <v>20</v>
      </c>
      <c r="B84" s="300" t="s">
        <v>265</v>
      </c>
      <c r="C84" s="300"/>
      <c r="D84" s="300"/>
      <c r="E84" s="396"/>
      <c r="F84" s="394" t="s">
        <v>292</v>
      </c>
      <c r="G84" s="394"/>
      <c r="H84" s="394"/>
      <c r="I84" s="394"/>
      <c r="J84" s="394"/>
      <c r="K84" s="395" t="s">
        <v>499</v>
      </c>
      <c r="L84" s="395"/>
      <c r="M84" s="395"/>
      <c r="N84" s="395"/>
      <c r="O84" s="395"/>
      <c r="P84" s="395"/>
      <c r="Q84" s="206">
        <v>4</v>
      </c>
      <c r="R84" s="300" t="s">
        <v>348</v>
      </c>
      <c r="S84" s="300"/>
      <c r="T84" s="300"/>
      <c r="U84" s="300"/>
      <c r="V84" s="300"/>
      <c r="W84" s="300"/>
      <c r="X84" s="300"/>
      <c r="Y84" s="205"/>
      <c r="Z84" s="205"/>
      <c r="AA84" s="205"/>
    </row>
    <row r="85" spans="1:27" ht="30" customHeight="1" x14ac:dyDescent="0.25">
      <c r="A85" s="209">
        <v>90</v>
      </c>
      <c r="B85" s="300" t="s">
        <v>266</v>
      </c>
      <c r="C85" s="300"/>
      <c r="D85" s="300"/>
      <c r="E85" s="396"/>
      <c r="F85" s="394" t="s">
        <v>293</v>
      </c>
      <c r="G85" s="394"/>
      <c r="H85" s="394"/>
      <c r="I85" s="394"/>
      <c r="J85" s="394"/>
      <c r="K85" s="395" t="s">
        <v>498</v>
      </c>
      <c r="L85" s="395"/>
      <c r="M85" s="395"/>
      <c r="N85" s="395"/>
      <c r="O85" s="395"/>
      <c r="P85" s="395"/>
    </row>
    <row r="86" spans="1:27" ht="30" customHeight="1" x14ac:dyDescent="0.25">
      <c r="A86" s="209">
        <v>100</v>
      </c>
      <c r="B86" s="300" t="s">
        <v>267</v>
      </c>
      <c r="C86" s="300"/>
      <c r="D86" s="300"/>
      <c r="E86" s="396"/>
      <c r="F86" s="394" t="s">
        <v>294</v>
      </c>
      <c r="G86" s="394"/>
      <c r="H86" s="394"/>
      <c r="I86" s="394"/>
      <c r="J86" s="394"/>
      <c r="K86" s="395" t="s">
        <v>497</v>
      </c>
      <c r="L86" s="395"/>
      <c r="M86" s="395"/>
      <c r="N86" s="395"/>
      <c r="O86" s="395"/>
      <c r="P86" s="395"/>
      <c r="Q86" s="288" t="s">
        <v>350</v>
      </c>
      <c r="R86" s="288"/>
      <c r="S86" s="288"/>
      <c r="T86" s="288"/>
      <c r="U86" s="288"/>
      <c r="V86" s="288"/>
      <c r="W86" s="288"/>
      <c r="X86" s="288"/>
      <c r="Y86" s="288"/>
      <c r="Z86" s="288"/>
      <c r="AA86" s="288"/>
    </row>
    <row r="87" spans="1:27" ht="30" customHeight="1" x14ac:dyDescent="0.25">
      <c r="A87" s="209">
        <v>110</v>
      </c>
      <c r="B87" s="300" t="s">
        <v>268</v>
      </c>
      <c r="C87" s="300"/>
      <c r="D87" s="300"/>
      <c r="E87" s="396"/>
      <c r="F87" s="394" t="s">
        <v>295</v>
      </c>
      <c r="G87" s="394"/>
      <c r="H87" s="394"/>
      <c r="I87" s="394"/>
      <c r="J87" s="394"/>
      <c r="K87" s="395" t="s">
        <v>496</v>
      </c>
      <c r="L87" s="395"/>
      <c r="M87" s="395"/>
      <c r="N87" s="395"/>
      <c r="O87" s="395"/>
      <c r="P87" s="395"/>
      <c r="Q87" s="206" t="s">
        <v>343</v>
      </c>
      <c r="R87" s="294" t="s">
        <v>351</v>
      </c>
      <c r="S87" s="294"/>
      <c r="T87" s="294"/>
      <c r="U87" s="294"/>
      <c r="V87" s="294"/>
      <c r="W87" s="294"/>
      <c r="X87" s="294"/>
      <c r="Y87" s="294"/>
      <c r="Z87" s="294"/>
      <c r="AA87" s="294"/>
    </row>
    <row r="88" spans="1:27" ht="30" customHeight="1" x14ac:dyDescent="0.25">
      <c r="A88" s="209">
        <v>115</v>
      </c>
      <c r="B88" s="300" t="s">
        <v>269</v>
      </c>
      <c r="C88" s="300"/>
      <c r="D88" s="300"/>
      <c r="E88" s="396"/>
      <c r="F88" s="394" t="s">
        <v>296</v>
      </c>
      <c r="G88" s="394"/>
      <c r="H88" s="394"/>
      <c r="I88" s="394"/>
      <c r="J88" s="394"/>
      <c r="K88" s="395" t="s">
        <v>495</v>
      </c>
      <c r="L88" s="395"/>
      <c r="M88" s="395"/>
      <c r="N88" s="395"/>
      <c r="O88" s="395"/>
      <c r="P88" s="395"/>
      <c r="Q88" s="206">
        <v>1</v>
      </c>
      <c r="R88" s="300" t="s">
        <v>352</v>
      </c>
      <c r="S88" s="300"/>
      <c r="T88" s="300"/>
      <c r="U88" s="300"/>
      <c r="V88" s="300"/>
      <c r="W88" s="300"/>
      <c r="X88" s="300"/>
      <c r="Y88" s="300"/>
      <c r="Z88" s="300"/>
      <c r="AA88" s="300"/>
    </row>
    <row r="89" spans="1:27" ht="30" customHeight="1" x14ac:dyDescent="0.25">
      <c r="A89" s="209">
        <v>120</v>
      </c>
      <c r="B89" s="300" t="s">
        <v>270</v>
      </c>
      <c r="C89" s="300"/>
      <c r="D89" s="300"/>
      <c r="E89" s="396"/>
      <c r="F89" s="394" t="s">
        <v>297</v>
      </c>
      <c r="G89" s="394"/>
      <c r="H89" s="394"/>
      <c r="I89" s="394"/>
      <c r="J89" s="394"/>
      <c r="K89" s="395" t="s">
        <v>494</v>
      </c>
      <c r="L89" s="395"/>
      <c r="M89" s="395"/>
      <c r="N89" s="395"/>
      <c r="O89" s="395"/>
      <c r="P89" s="395"/>
      <c r="Q89" s="206">
        <v>2</v>
      </c>
      <c r="R89" s="300" t="s">
        <v>353</v>
      </c>
      <c r="S89" s="300"/>
      <c r="T89" s="300"/>
      <c r="U89" s="300"/>
      <c r="V89" s="300"/>
      <c r="W89" s="300"/>
      <c r="X89" s="300"/>
      <c r="Y89" s="300"/>
      <c r="Z89" s="300"/>
      <c r="AA89" s="300"/>
    </row>
    <row r="90" spans="1:27" ht="30" customHeight="1" x14ac:dyDescent="0.25">
      <c r="A90" s="209">
        <v>140</v>
      </c>
      <c r="B90" s="300" t="s">
        <v>271</v>
      </c>
      <c r="C90" s="300"/>
      <c r="D90" s="300"/>
      <c r="E90" s="396"/>
      <c r="F90" s="394" t="s">
        <v>298</v>
      </c>
      <c r="G90" s="394"/>
      <c r="H90" s="394"/>
      <c r="I90" s="394"/>
      <c r="J90" s="394"/>
      <c r="K90" s="395" t="s">
        <v>493</v>
      </c>
      <c r="L90" s="395"/>
      <c r="M90" s="395"/>
      <c r="N90" s="395"/>
      <c r="O90" s="395"/>
      <c r="P90" s="395"/>
      <c r="Q90" s="206">
        <v>3</v>
      </c>
      <c r="R90" s="300" t="s">
        <v>354</v>
      </c>
      <c r="S90" s="300"/>
      <c r="T90" s="300"/>
      <c r="U90" s="300"/>
      <c r="V90" s="300"/>
      <c r="W90" s="300"/>
      <c r="X90" s="300"/>
      <c r="Y90" s="300"/>
      <c r="Z90" s="300"/>
      <c r="AA90" s="300"/>
    </row>
    <row r="91" spans="1:27" ht="30" customHeight="1" x14ac:dyDescent="0.25">
      <c r="A91" s="209">
        <v>160</v>
      </c>
      <c r="B91" s="300" t="s">
        <v>272</v>
      </c>
      <c r="C91" s="300"/>
      <c r="D91" s="300"/>
      <c r="E91" s="396"/>
      <c r="F91" s="394" t="s">
        <v>299</v>
      </c>
      <c r="G91" s="394"/>
      <c r="H91" s="394"/>
      <c r="I91" s="394"/>
      <c r="J91" s="394"/>
      <c r="K91" s="395" t="s">
        <v>492</v>
      </c>
      <c r="L91" s="395"/>
      <c r="M91" s="395"/>
      <c r="N91" s="395"/>
      <c r="O91" s="395"/>
      <c r="P91" s="395"/>
      <c r="Q91" s="206">
        <v>4</v>
      </c>
      <c r="R91" s="300" t="s">
        <v>355</v>
      </c>
      <c r="S91" s="300"/>
      <c r="T91" s="300"/>
      <c r="U91" s="300"/>
      <c r="V91" s="300"/>
      <c r="W91" s="300"/>
      <c r="X91" s="300"/>
      <c r="Y91" s="300"/>
      <c r="Z91" s="300"/>
      <c r="AA91" s="300"/>
    </row>
    <row r="92" spans="1:27" ht="30" customHeight="1" x14ac:dyDescent="0.25">
      <c r="A92" s="209">
        <v>170</v>
      </c>
      <c r="B92" s="300" t="s">
        <v>273</v>
      </c>
      <c r="C92" s="300"/>
      <c r="D92" s="300"/>
      <c r="E92" s="396"/>
      <c r="F92" s="394" t="s">
        <v>396</v>
      </c>
      <c r="G92" s="394"/>
      <c r="H92" s="394"/>
      <c r="I92" s="394"/>
      <c r="J92" s="394"/>
      <c r="K92" s="395" t="s">
        <v>491</v>
      </c>
      <c r="L92" s="395"/>
      <c r="M92" s="395"/>
      <c r="N92" s="395"/>
      <c r="O92" s="395"/>
      <c r="P92" s="395"/>
      <c r="Q92" s="206">
        <v>5</v>
      </c>
      <c r="R92" s="300" t="s">
        <v>356</v>
      </c>
      <c r="S92" s="300"/>
      <c r="T92" s="300"/>
      <c r="U92" s="300"/>
      <c r="V92" s="300"/>
      <c r="W92" s="300"/>
      <c r="X92" s="300"/>
      <c r="Y92" s="300"/>
      <c r="Z92" s="300"/>
      <c r="AA92" s="300"/>
    </row>
    <row r="93" spans="1:27" ht="30" customHeight="1" x14ac:dyDescent="0.25">
      <c r="A93" s="209">
        <v>200</v>
      </c>
      <c r="B93" s="300" t="s">
        <v>274</v>
      </c>
      <c r="C93" s="300"/>
      <c r="D93" s="300"/>
      <c r="E93" s="396"/>
      <c r="F93" s="394" t="s">
        <v>300</v>
      </c>
      <c r="G93" s="394"/>
      <c r="H93" s="394"/>
      <c r="I93" s="394"/>
      <c r="J93" s="394"/>
      <c r="K93" s="395" t="s">
        <v>490</v>
      </c>
      <c r="L93" s="395"/>
      <c r="M93" s="395"/>
      <c r="N93" s="395"/>
      <c r="O93" s="395"/>
      <c r="P93" s="395"/>
      <c r="Q93" s="206">
        <v>6</v>
      </c>
      <c r="R93" s="300" t="s">
        <v>357</v>
      </c>
      <c r="S93" s="300"/>
      <c r="T93" s="300"/>
      <c r="U93" s="300"/>
      <c r="V93" s="300"/>
      <c r="W93" s="300"/>
      <c r="X93" s="300"/>
      <c r="Y93" s="300"/>
      <c r="Z93" s="300"/>
      <c r="AA93" s="300"/>
    </row>
    <row r="94" spans="1:27" ht="30" customHeight="1" x14ac:dyDescent="0.25">
      <c r="A94" s="209">
        <v>255</v>
      </c>
      <c r="B94" s="397" t="s">
        <v>485</v>
      </c>
      <c r="C94" s="398"/>
      <c r="D94" s="399"/>
      <c r="E94" s="396"/>
      <c r="F94" s="394" t="s">
        <v>301</v>
      </c>
      <c r="G94" s="394"/>
      <c r="H94" s="394"/>
      <c r="I94" s="394"/>
      <c r="J94" s="394"/>
      <c r="K94" s="395" t="s">
        <v>489</v>
      </c>
      <c r="L94" s="395"/>
      <c r="M94" s="395"/>
      <c r="N94" s="395"/>
      <c r="O94" s="395"/>
      <c r="P94" s="395"/>
    </row>
    <row r="95" spans="1:27" ht="30" customHeight="1" x14ac:dyDescent="0.25">
      <c r="F95" s="394" t="s">
        <v>302</v>
      </c>
      <c r="G95" s="394"/>
      <c r="H95" s="394"/>
      <c r="I95" s="394"/>
      <c r="J95" s="394"/>
      <c r="K95" s="395" t="s">
        <v>488</v>
      </c>
      <c r="L95" s="395"/>
      <c r="M95" s="395"/>
      <c r="N95" s="395"/>
      <c r="O95" s="395"/>
      <c r="P95" s="395"/>
      <c r="R95" s="288" t="s">
        <v>362</v>
      </c>
      <c r="S95" s="288"/>
      <c r="T95" s="288"/>
      <c r="U95" s="288"/>
      <c r="V95" s="288"/>
      <c r="W95" s="288"/>
      <c r="X95" s="288"/>
      <c r="Y95" s="288"/>
    </row>
    <row r="96" spans="1:27" ht="30" customHeight="1" x14ac:dyDescent="0.25">
      <c r="F96" s="300" t="s">
        <v>303</v>
      </c>
      <c r="G96" s="300"/>
      <c r="H96" s="300"/>
      <c r="I96" s="300"/>
      <c r="J96" s="300"/>
      <c r="K96" s="300" t="s">
        <v>304</v>
      </c>
      <c r="L96" s="300"/>
      <c r="M96" s="300"/>
      <c r="N96" s="300"/>
      <c r="O96" s="300"/>
      <c r="P96" s="300"/>
      <c r="R96" s="197" t="s">
        <v>365</v>
      </c>
      <c r="S96" s="400">
        <f>POWER(2,1)</f>
        <v>2</v>
      </c>
      <c r="T96" s="197"/>
      <c r="U96" s="197" t="s">
        <v>374</v>
      </c>
      <c r="V96" s="400">
        <f>POWER(2,7)</f>
        <v>128</v>
      </c>
      <c r="W96" s="197"/>
      <c r="X96" s="197" t="s">
        <v>368</v>
      </c>
      <c r="Y96" s="400">
        <f>POWER(2,13)</f>
        <v>8192</v>
      </c>
      <c r="Z96" s="401"/>
    </row>
    <row r="97" spans="6:26" ht="30" customHeight="1" x14ac:dyDescent="0.25">
      <c r="F97" s="300" t="s">
        <v>306</v>
      </c>
      <c r="G97" s="300"/>
      <c r="H97" s="300"/>
      <c r="I97" s="300"/>
      <c r="J97" s="300"/>
      <c r="K97" s="300" t="s">
        <v>305</v>
      </c>
      <c r="L97" s="300"/>
      <c r="M97" s="300"/>
      <c r="N97" s="300"/>
      <c r="O97" s="300"/>
      <c r="P97" s="300"/>
      <c r="R97" s="197" t="s">
        <v>375</v>
      </c>
      <c r="S97" s="400">
        <f>POWER(2,2)</f>
        <v>4</v>
      </c>
      <c r="T97" s="197"/>
      <c r="U97" s="197" t="s">
        <v>373</v>
      </c>
      <c r="V97" s="400">
        <f>POWER(2,8)</f>
        <v>256</v>
      </c>
      <c r="W97" s="197"/>
      <c r="X97" s="197" t="s">
        <v>367</v>
      </c>
      <c r="Y97" s="400">
        <f>POWER(2,14)</f>
        <v>16384</v>
      </c>
      <c r="Z97" s="401"/>
    </row>
    <row r="98" spans="6:26" ht="30" customHeight="1" x14ac:dyDescent="0.25">
      <c r="F98" s="300" t="s">
        <v>308</v>
      </c>
      <c r="G98" s="300"/>
      <c r="H98" s="300"/>
      <c r="I98" s="300"/>
      <c r="J98" s="300"/>
      <c r="K98" s="300" t="s">
        <v>307</v>
      </c>
      <c r="L98" s="300"/>
      <c r="M98" s="300"/>
      <c r="N98" s="300"/>
      <c r="O98" s="300"/>
      <c r="P98" s="300"/>
      <c r="R98" s="197" t="s">
        <v>376</v>
      </c>
      <c r="S98" s="400">
        <f>POWER(2,3)</f>
        <v>8</v>
      </c>
      <c r="T98" s="197"/>
      <c r="U98" s="197" t="s">
        <v>372</v>
      </c>
      <c r="V98" s="400">
        <f>POWER(2,9)</f>
        <v>512</v>
      </c>
      <c r="W98" s="197"/>
      <c r="X98" s="197" t="s">
        <v>366</v>
      </c>
      <c r="Y98" s="400">
        <f>POWER(2,15)</f>
        <v>32768</v>
      </c>
      <c r="Z98" s="401"/>
    </row>
    <row r="99" spans="6:26" ht="30" customHeight="1" x14ac:dyDescent="0.25">
      <c r="F99" s="300" t="s">
        <v>309</v>
      </c>
      <c r="G99" s="300"/>
      <c r="H99" s="300"/>
      <c r="I99" s="300"/>
      <c r="J99" s="300"/>
      <c r="K99" s="300" t="s">
        <v>487</v>
      </c>
      <c r="L99" s="300"/>
      <c r="M99" s="300"/>
      <c r="N99" s="300"/>
      <c r="O99" s="300"/>
      <c r="P99" s="300"/>
      <c r="R99" s="197" t="s">
        <v>377</v>
      </c>
      <c r="S99" s="400">
        <f>POWER(2,4)</f>
        <v>16</v>
      </c>
      <c r="T99" s="197"/>
      <c r="U99" s="197" t="s">
        <v>371</v>
      </c>
      <c r="V99" s="400">
        <f>POWER(2,10)</f>
        <v>1024</v>
      </c>
      <c r="W99" s="197"/>
      <c r="X99" s="197"/>
      <c r="Y99" s="197"/>
      <c r="Z99" s="401"/>
    </row>
    <row r="100" spans="6:26" ht="30" customHeight="1" x14ac:dyDescent="0.25">
      <c r="F100" s="300" t="s">
        <v>310</v>
      </c>
      <c r="G100" s="300"/>
      <c r="H100" s="300"/>
      <c r="I100" s="300"/>
      <c r="J100" s="300"/>
      <c r="K100" s="300" t="s">
        <v>311</v>
      </c>
      <c r="L100" s="300"/>
      <c r="M100" s="300"/>
      <c r="N100" s="300"/>
      <c r="O100" s="300"/>
      <c r="P100" s="300"/>
      <c r="R100" s="197" t="s">
        <v>363</v>
      </c>
      <c r="S100" s="400">
        <f>POWER(2,5)</f>
        <v>32</v>
      </c>
      <c r="T100" s="197"/>
      <c r="U100" s="197" t="s">
        <v>370</v>
      </c>
      <c r="V100" s="400">
        <f>POWER(2,11)</f>
        <v>2048</v>
      </c>
      <c r="W100" s="197"/>
      <c r="X100" s="197"/>
      <c r="Y100" s="197"/>
      <c r="Z100" s="401"/>
    </row>
    <row r="101" spans="6:26" ht="30" customHeight="1" x14ac:dyDescent="0.25">
      <c r="F101" s="300" t="s">
        <v>312</v>
      </c>
      <c r="G101" s="300"/>
      <c r="H101" s="300"/>
      <c r="I101" s="300"/>
      <c r="J101" s="300"/>
      <c r="K101" s="300" t="s">
        <v>313</v>
      </c>
      <c r="L101" s="300"/>
      <c r="M101" s="300"/>
      <c r="N101" s="300"/>
      <c r="O101" s="300"/>
      <c r="P101" s="300"/>
      <c r="R101" s="197" t="s">
        <v>378</v>
      </c>
      <c r="S101" s="400">
        <f>POWER(2,6)</f>
        <v>64</v>
      </c>
      <c r="T101" s="197"/>
      <c r="U101" s="197" t="s">
        <v>369</v>
      </c>
      <c r="V101" s="400">
        <f>POWER(2,12)</f>
        <v>4096</v>
      </c>
      <c r="W101" s="197"/>
      <c r="X101" s="197"/>
      <c r="Y101" s="197"/>
      <c r="Z101" s="401"/>
    </row>
    <row r="102" spans="6:26" ht="30" customHeight="1" x14ac:dyDescent="0.25">
      <c r="F102" s="300" t="s">
        <v>314</v>
      </c>
      <c r="G102" s="300"/>
      <c r="H102" s="300"/>
      <c r="I102" s="300"/>
      <c r="J102" s="300"/>
      <c r="K102" s="300" t="s">
        <v>315</v>
      </c>
      <c r="L102" s="300"/>
      <c r="M102" s="300"/>
      <c r="N102" s="300"/>
      <c r="O102" s="300"/>
      <c r="P102" s="300"/>
    </row>
    <row r="103" spans="6:26" ht="30" customHeight="1" x14ac:dyDescent="0.25">
      <c r="F103" s="300" t="s">
        <v>316</v>
      </c>
      <c r="G103" s="300"/>
      <c r="H103" s="300"/>
      <c r="I103" s="300"/>
      <c r="J103" s="300"/>
      <c r="K103" s="300" t="s">
        <v>317</v>
      </c>
      <c r="L103" s="300"/>
      <c r="M103" s="300"/>
      <c r="N103" s="300"/>
      <c r="O103" s="300"/>
      <c r="P103" s="300"/>
      <c r="R103" s="221"/>
      <c r="S103" s="190"/>
      <c r="T103" s="190"/>
      <c r="U103" s="190"/>
      <c r="V103" s="190"/>
      <c r="W103" s="190"/>
      <c r="X103" s="190"/>
      <c r="Y103" s="402"/>
    </row>
    <row r="104" spans="6:26" ht="30" customHeight="1" x14ac:dyDescent="0.25">
      <c r="F104" s="403"/>
      <c r="G104" s="403"/>
      <c r="H104" s="403"/>
      <c r="I104" s="403"/>
      <c r="J104" s="403"/>
      <c r="K104" s="403"/>
      <c r="L104" s="403"/>
      <c r="M104" s="403"/>
      <c r="N104" s="403"/>
      <c r="O104" s="403"/>
      <c r="P104" s="403"/>
      <c r="R104" s="404"/>
      <c r="S104" s="190"/>
      <c r="T104" s="221"/>
      <c r="U104" s="190"/>
      <c r="V104" s="190"/>
      <c r="W104" s="190"/>
      <c r="X104" s="190"/>
      <c r="Y104" s="405"/>
    </row>
  </sheetData>
  <sheetProtection sheet="1" objects="1" scenarios="1" selectLockedCells="1" selectUnlockedCells="1"/>
  <mergeCells count="313">
    <mergeCell ref="Q1:U1"/>
    <mergeCell ref="Q6:U6"/>
    <mergeCell ref="W37:Z37"/>
    <mergeCell ref="W41:Z41"/>
    <mergeCell ref="R93:AA93"/>
    <mergeCell ref="Q27:U29"/>
    <mergeCell ref="Q31:U33"/>
    <mergeCell ref="Q35:U36"/>
    <mergeCell ref="Q39:U40"/>
    <mergeCell ref="Q56:S56"/>
    <mergeCell ref="Q57:S57"/>
    <mergeCell ref="T57:U57"/>
    <mergeCell ref="Q59:S59"/>
    <mergeCell ref="Q60:S60"/>
    <mergeCell ref="T60:W60"/>
    <mergeCell ref="W36:Z36"/>
    <mergeCell ref="W40:Z40"/>
    <mergeCell ref="Q11:U11"/>
    <mergeCell ref="Q16:U16"/>
    <mergeCell ref="Q25:U25"/>
    <mergeCell ref="Q20:U20"/>
    <mergeCell ref="Q21:U21"/>
    <mergeCell ref="Q55:S55"/>
    <mergeCell ref="Q54:S54"/>
    <mergeCell ref="B61:C61"/>
    <mergeCell ref="B62:C62"/>
    <mergeCell ref="A1:D1"/>
    <mergeCell ref="F2:H2"/>
    <mergeCell ref="F3:H3"/>
    <mergeCell ref="F4:H4"/>
    <mergeCell ref="F5:H5"/>
    <mergeCell ref="F6:H6"/>
    <mergeCell ref="F7:H7"/>
    <mergeCell ref="F8:H8"/>
    <mergeCell ref="B59:C59"/>
    <mergeCell ref="B60:C60"/>
    <mergeCell ref="F17:H17"/>
    <mergeCell ref="F18:H18"/>
    <mergeCell ref="F19:H19"/>
    <mergeCell ref="F20:H20"/>
    <mergeCell ref="F9:H9"/>
    <mergeCell ref="F10:H10"/>
    <mergeCell ref="F11:H11"/>
    <mergeCell ref="F12:H12"/>
    <mergeCell ref="F1:P1"/>
    <mergeCell ref="J11:P11"/>
    <mergeCell ref="J12:P12"/>
    <mergeCell ref="J13:P13"/>
    <mergeCell ref="J2:P2"/>
    <mergeCell ref="J3:P3"/>
    <mergeCell ref="J4:P4"/>
    <mergeCell ref="J5:P5"/>
    <mergeCell ref="J6:P6"/>
    <mergeCell ref="J7:P7"/>
    <mergeCell ref="J8:P8"/>
    <mergeCell ref="J9:P9"/>
    <mergeCell ref="J10:P10"/>
    <mergeCell ref="F40:H40"/>
    <mergeCell ref="F27:H27"/>
    <mergeCell ref="F13:H13"/>
    <mergeCell ref="F14:H14"/>
    <mergeCell ref="J17:P17"/>
    <mergeCell ref="J18:P18"/>
    <mergeCell ref="J19:P19"/>
    <mergeCell ref="J20:P20"/>
    <mergeCell ref="J21:P21"/>
    <mergeCell ref="L27:N27"/>
    <mergeCell ref="L28:N28"/>
    <mergeCell ref="L29:N29"/>
    <mergeCell ref="L30:N30"/>
    <mergeCell ref="L31:N31"/>
    <mergeCell ref="L32:N32"/>
    <mergeCell ref="J14:P14"/>
    <mergeCell ref="J15:P15"/>
    <mergeCell ref="J16:P16"/>
    <mergeCell ref="F21:H21"/>
    <mergeCell ref="F41:H41"/>
    <mergeCell ref="F42:H42"/>
    <mergeCell ref="F15:H15"/>
    <mergeCell ref="F16:H16"/>
    <mergeCell ref="F43:H43"/>
    <mergeCell ref="I43:K43"/>
    <mergeCell ref="I42:K42"/>
    <mergeCell ref="I41:K41"/>
    <mergeCell ref="I40:K40"/>
    <mergeCell ref="I39:K39"/>
    <mergeCell ref="F33:H33"/>
    <mergeCell ref="F34:H34"/>
    <mergeCell ref="F35:H35"/>
    <mergeCell ref="F36:H36"/>
    <mergeCell ref="F37:H37"/>
    <mergeCell ref="F38:H38"/>
    <mergeCell ref="I27:K27"/>
    <mergeCell ref="I38:K38"/>
    <mergeCell ref="I37:K37"/>
    <mergeCell ref="I36:K36"/>
    <mergeCell ref="I35:K35"/>
    <mergeCell ref="I34:K34"/>
    <mergeCell ref="I33:K33"/>
    <mergeCell ref="F39:H39"/>
    <mergeCell ref="L43:N43"/>
    <mergeCell ref="L33:N33"/>
    <mergeCell ref="L34:N34"/>
    <mergeCell ref="L35:N35"/>
    <mergeCell ref="L36:N36"/>
    <mergeCell ref="L37:N37"/>
    <mergeCell ref="L39:N39"/>
    <mergeCell ref="L40:N40"/>
    <mergeCell ref="L41:N41"/>
    <mergeCell ref="L42:N42"/>
    <mergeCell ref="L38:N38"/>
    <mergeCell ref="A28:B28"/>
    <mergeCell ref="C28:E28"/>
    <mergeCell ref="C29:E29"/>
    <mergeCell ref="C30:E30"/>
    <mergeCell ref="C31:E31"/>
    <mergeCell ref="I32:K32"/>
    <mergeCell ref="I31:K31"/>
    <mergeCell ref="I30:K30"/>
    <mergeCell ref="I29:K29"/>
    <mergeCell ref="I28:K28"/>
    <mergeCell ref="C32:E32"/>
    <mergeCell ref="F28:H28"/>
    <mergeCell ref="F29:H29"/>
    <mergeCell ref="F30:H30"/>
    <mergeCell ref="F31:H31"/>
    <mergeCell ref="F32:H32"/>
    <mergeCell ref="C36:E36"/>
    <mergeCell ref="C37:E37"/>
    <mergeCell ref="A29:B29"/>
    <mergeCell ref="A30:B30"/>
    <mergeCell ref="A31:B31"/>
    <mergeCell ref="A39:B39"/>
    <mergeCell ref="A38:B38"/>
    <mergeCell ref="A37:B37"/>
    <mergeCell ref="A36:B36"/>
    <mergeCell ref="A35:B35"/>
    <mergeCell ref="A34:B34"/>
    <mergeCell ref="A33:B33"/>
    <mergeCell ref="B54:C54"/>
    <mergeCell ref="B55:C55"/>
    <mergeCell ref="B56:C56"/>
    <mergeCell ref="B57:C57"/>
    <mergeCell ref="B58:C58"/>
    <mergeCell ref="A47:B47"/>
    <mergeCell ref="A46:B46"/>
    <mergeCell ref="A45:B45"/>
    <mergeCell ref="A44:B44"/>
    <mergeCell ref="F59:G59"/>
    <mergeCell ref="F60:G60"/>
    <mergeCell ref="F61:G61"/>
    <mergeCell ref="F62:G62"/>
    <mergeCell ref="F63:G63"/>
    <mergeCell ref="H54:I54"/>
    <mergeCell ref="H55:I55"/>
    <mergeCell ref="H56:I56"/>
    <mergeCell ref="H57:I57"/>
    <mergeCell ref="H58:I58"/>
    <mergeCell ref="F54:G54"/>
    <mergeCell ref="F55:G55"/>
    <mergeCell ref="F56:G56"/>
    <mergeCell ref="F57:G57"/>
    <mergeCell ref="F58:G58"/>
    <mergeCell ref="H60:I60"/>
    <mergeCell ref="H61:I61"/>
    <mergeCell ref="H62:I62"/>
    <mergeCell ref="J54:P54"/>
    <mergeCell ref="J55:P55"/>
    <mergeCell ref="J56:P56"/>
    <mergeCell ref="J57:P57"/>
    <mergeCell ref="J58:P58"/>
    <mergeCell ref="J59:P59"/>
    <mergeCell ref="B93:D93"/>
    <mergeCell ref="B94:D94"/>
    <mergeCell ref="B82:D82"/>
    <mergeCell ref="B80:D80"/>
    <mergeCell ref="A79:D79"/>
    <mergeCell ref="B81:D81"/>
    <mergeCell ref="B83:D83"/>
    <mergeCell ref="B84:D84"/>
    <mergeCell ref="B85:D85"/>
    <mergeCell ref="B86:D86"/>
    <mergeCell ref="B87:D87"/>
    <mergeCell ref="B89:D89"/>
    <mergeCell ref="B90:D90"/>
    <mergeCell ref="B91:D91"/>
    <mergeCell ref="B92:D92"/>
    <mergeCell ref="B88:D88"/>
    <mergeCell ref="F83:J83"/>
    <mergeCell ref="F84:J84"/>
    <mergeCell ref="F85:J85"/>
    <mergeCell ref="G71:J71"/>
    <mergeCell ref="F79:P79"/>
    <mergeCell ref="F80:J80"/>
    <mergeCell ref="F81:J81"/>
    <mergeCell ref="F82:J82"/>
    <mergeCell ref="K91:P91"/>
    <mergeCell ref="K90:P90"/>
    <mergeCell ref="K89:P89"/>
    <mergeCell ref="K88:P88"/>
    <mergeCell ref="K87:P87"/>
    <mergeCell ref="K86:P86"/>
    <mergeCell ref="K84:P84"/>
    <mergeCell ref="F95:J95"/>
    <mergeCell ref="F96:J96"/>
    <mergeCell ref="F97:J97"/>
    <mergeCell ref="F86:J86"/>
    <mergeCell ref="F87:J87"/>
    <mergeCell ref="F88:J88"/>
    <mergeCell ref="F89:J89"/>
    <mergeCell ref="F90:J90"/>
    <mergeCell ref="F91:J91"/>
    <mergeCell ref="F92:J92"/>
    <mergeCell ref="F93:J93"/>
    <mergeCell ref="F94:J94"/>
    <mergeCell ref="K103:P103"/>
    <mergeCell ref="K102:P102"/>
    <mergeCell ref="K101:P101"/>
    <mergeCell ref="K100:P100"/>
    <mergeCell ref="K99:P99"/>
    <mergeCell ref="K98:P98"/>
    <mergeCell ref="F98:J98"/>
    <mergeCell ref="F99:J99"/>
    <mergeCell ref="F100:J100"/>
    <mergeCell ref="F101:J101"/>
    <mergeCell ref="F102:J102"/>
    <mergeCell ref="F103:J103"/>
    <mergeCell ref="K97:P97"/>
    <mergeCell ref="K96:P96"/>
    <mergeCell ref="K95:P95"/>
    <mergeCell ref="K94:P94"/>
    <mergeCell ref="K93:P93"/>
    <mergeCell ref="K92:P92"/>
    <mergeCell ref="T63:U63"/>
    <mergeCell ref="Q65:S65"/>
    <mergeCell ref="Q66:S66"/>
    <mergeCell ref="R80:X80"/>
    <mergeCell ref="R81:X81"/>
    <mergeCell ref="R82:X82"/>
    <mergeCell ref="R83:X83"/>
    <mergeCell ref="R84:X84"/>
    <mergeCell ref="R95:Y95"/>
    <mergeCell ref="Q79:X79"/>
    <mergeCell ref="Q86:AA86"/>
    <mergeCell ref="R87:AA87"/>
    <mergeCell ref="R88:AA88"/>
    <mergeCell ref="R89:AA89"/>
    <mergeCell ref="R90:AA90"/>
    <mergeCell ref="R91:AA91"/>
    <mergeCell ref="R92:AA92"/>
    <mergeCell ref="K85:P85"/>
    <mergeCell ref="K83:P83"/>
    <mergeCell ref="K82:P82"/>
    <mergeCell ref="K81:P81"/>
    <mergeCell ref="K80:P80"/>
    <mergeCell ref="Q61:S61"/>
    <mergeCell ref="Q62:S62"/>
    <mergeCell ref="Q63:S63"/>
    <mergeCell ref="Q67:S67"/>
    <mergeCell ref="Q68:S68"/>
    <mergeCell ref="Q70:T71"/>
    <mergeCell ref="Q74:T75"/>
    <mergeCell ref="J61:P61"/>
    <mergeCell ref="J62:P62"/>
    <mergeCell ref="J63:P63"/>
    <mergeCell ref="A27:E27"/>
    <mergeCell ref="A32:B32"/>
    <mergeCell ref="A43:B43"/>
    <mergeCell ref="A42:B42"/>
    <mergeCell ref="A41:B41"/>
    <mergeCell ref="A40:B40"/>
    <mergeCell ref="Q23:U23"/>
    <mergeCell ref="Q24:U24"/>
    <mergeCell ref="Q53:S53"/>
    <mergeCell ref="F53:P53"/>
    <mergeCell ref="C44:E44"/>
    <mergeCell ref="C45:E45"/>
    <mergeCell ref="C46:E46"/>
    <mergeCell ref="C47:E47"/>
    <mergeCell ref="B53:D53"/>
    <mergeCell ref="C38:E38"/>
    <mergeCell ref="C39:E39"/>
    <mergeCell ref="C40:E40"/>
    <mergeCell ref="C41:E41"/>
    <mergeCell ref="C42:E42"/>
    <mergeCell ref="C43:E43"/>
    <mergeCell ref="C33:E33"/>
    <mergeCell ref="C34:E34"/>
    <mergeCell ref="C35:E35"/>
    <mergeCell ref="T54:W54"/>
    <mergeCell ref="B75:C75"/>
    <mergeCell ref="B76:C76"/>
    <mergeCell ref="B69:C69"/>
    <mergeCell ref="B70:C70"/>
    <mergeCell ref="B71:C71"/>
    <mergeCell ref="B72:C72"/>
    <mergeCell ref="B73:C73"/>
    <mergeCell ref="B74:C74"/>
    <mergeCell ref="B63:C63"/>
    <mergeCell ref="B64:C64"/>
    <mergeCell ref="B65:C65"/>
    <mergeCell ref="B66:C66"/>
    <mergeCell ref="B67:C67"/>
    <mergeCell ref="B68:C68"/>
    <mergeCell ref="F65:J65"/>
    <mergeCell ref="G66:J66"/>
    <mergeCell ref="G67:J67"/>
    <mergeCell ref="G68:J68"/>
    <mergeCell ref="G69:J69"/>
    <mergeCell ref="G70:J70"/>
    <mergeCell ref="J60:P60"/>
    <mergeCell ref="H63:I63"/>
    <mergeCell ref="H59:I59"/>
  </mergeCells>
  <conditionalFormatting sqref="F3:F21">
    <cfRule type="duplicateValues" dxfId="95" priority="1"/>
  </conditionalFormatting>
  <pageMargins left="0.25" right="0.25" top="0.25" bottom="0.25" header="0" footer="0"/>
  <pageSetup orientation="portrait" r:id="rId1"/>
  <ignoredErrors>
    <ignoredError sqref="F31:H37 I28:K43 L30:N43 R96:R101 U96:U101 X96:X9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showGridLines="0" showRowColHeaders="0" zoomScaleNormal="100" workbookViewId="0">
      <selection activeCell="J1" sqref="J1"/>
    </sheetView>
  </sheetViews>
  <sheetFormatPr defaultRowHeight="30" customHeight="1" x14ac:dyDescent="0.25"/>
  <cols>
    <col min="1" max="7" width="16.7109375" style="58" customWidth="1"/>
    <col min="8" max="8" width="11.28515625" style="58" bestFit="1" customWidth="1"/>
    <col min="9" max="16384" width="9.140625" style="58"/>
  </cols>
  <sheetData>
    <row r="1" spans="1:17" ht="30" customHeight="1" x14ac:dyDescent="0.25">
      <c r="A1" s="57" t="s">
        <v>401</v>
      </c>
      <c r="B1" s="57" t="s">
        <v>402</v>
      </c>
      <c r="C1" s="57" t="s">
        <v>403</v>
      </c>
      <c r="D1" s="57" t="s">
        <v>404</v>
      </c>
      <c r="E1" s="57" t="s">
        <v>405</v>
      </c>
      <c r="F1" s="57" t="s">
        <v>406</v>
      </c>
      <c r="G1" s="57" t="s">
        <v>407</v>
      </c>
      <c r="H1" s="57" t="s">
        <v>401</v>
      </c>
      <c r="J1" s="56"/>
    </row>
    <row r="2" spans="1:17" ht="30" customHeight="1" x14ac:dyDescent="0.25">
      <c r="A2" s="59" t="s">
        <v>408</v>
      </c>
      <c r="B2" s="59" t="s">
        <v>409</v>
      </c>
      <c r="C2" s="59" t="s">
        <v>410</v>
      </c>
      <c r="D2" s="59" t="s">
        <v>411</v>
      </c>
      <c r="E2" s="59" t="s">
        <v>412</v>
      </c>
      <c r="F2" s="59" t="s">
        <v>413</v>
      </c>
      <c r="G2" s="60" t="s">
        <v>414</v>
      </c>
      <c r="H2" s="60">
        <v>802.3</v>
      </c>
      <c r="J2" s="61" t="s">
        <v>480</v>
      </c>
    </row>
    <row r="3" spans="1:17" ht="30" customHeight="1" x14ac:dyDescent="0.25">
      <c r="A3" s="59" t="s">
        <v>415</v>
      </c>
      <c r="B3" s="59" t="s">
        <v>416</v>
      </c>
      <c r="C3" s="59" t="s">
        <v>417</v>
      </c>
      <c r="D3" s="59" t="s">
        <v>418</v>
      </c>
      <c r="E3" s="59" t="s">
        <v>419</v>
      </c>
      <c r="F3" s="59" t="s">
        <v>413</v>
      </c>
      <c r="G3" s="60" t="s">
        <v>414</v>
      </c>
      <c r="H3" s="60">
        <v>802.3</v>
      </c>
      <c r="J3" s="61" t="s">
        <v>506</v>
      </c>
    </row>
    <row r="4" spans="1:17" ht="30" customHeight="1" x14ac:dyDescent="0.25">
      <c r="A4" s="59" t="s">
        <v>420</v>
      </c>
      <c r="B4" s="59" t="s">
        <v>421</v>
      </c>
      <c r="C4" s="59" t="s">
        <v>422</v>
      </c>
      <c r="D4" s="59" t="s">
        <v>423</v>
      </c>
      <c r="E4" s="59" t="s">
        <v>424</v>
      </c>
      <c r="F4" s="59" t="s">
        <v>413</v>
      </c>
      <c r="G4" s="60" t="s">
        <v>414</v>
      </c>
      <c r="H4" s="60">
        <v>802.3</v>
      </c>
      <c r="J4" s="61" t="s">
        <v>481</v>
      </c>
    </row>
    <row r="5" spans="1:17" ht="30" customHeight="1" x14ac:dyDescent="0.25">
      <c r="A5" s="59" t="s">
        <v>425</v>
      </c>
      <c r="B5" s="59" t="s">
        <v>426</v>
      </c>
      <c r="C5" s="59" t="s">
        <v>427</v>
      </c>
      <c r="D5" s="59" t="s">
        <v>428</v>
      </c>
      <c r="E5" s="59" t="s">
        <v>429</v>
      </c>
      <c r="F5" s="59" t="s">
        <v>413</v>
      </c>
      <c r="G5" s="60" t="s">
        <v>414</v>
      </c>
      <c r="H5" s="60">
        <v>802.3</v>
      </c>
      <c r="J5" s="61"/>
    </row>
    <row r="6" spans="1:17" ht="30" customHeight="1" x14ac:dyDescent="0.25">
      <c r="A6" s="62" t="s">
        <v>430</v>
      </c>
      <c r="B6" s="62" t="s">
        <v>426</v>
      </c>
      <c r="C6" s="62" t="s">
        <v>431</v>
      </c>
      <c r="D6" s="62" t="s">
        <v>428</v>
      </c>
      <c r="E6" s="62" t="s">
        <v>429</v>
      </c>
      <c r="F6" s="62" t="s">
        <v>432</v>
      </c>
      <c r="G6" s="63" t="s">
        <v>433</v>
      </c>
      <c r="H6" s="63" t="s">
        <v>434</v>
      </c>
    </row>
    <row r="7" spans="1:17" ht="30" customHeight="1" x14ac:dyDescent="0.25">
      <c r="A7" s="62" t="s">
        <v>435</v>
      </c>
      <c r="B7" s="62" t="s">
        <v>504</v>
      </c>
      <c r="C7" s="62" t="s">
        <v>436</v>
      </c>
      <c r="D7" s="62" t="s">
        <v>437</v>
      </c>
      <c r="E7" s="64" t="s">
        <v>424</v>
      </c>
      <c r="F7" s="62" t="s">
        <v>438</v>
      </c>
      <c r="G7" s="63" t="s">
        <v>433</v>
      </c>
      <c r="H7" s="63" t="s">
        <v>434</v>
      </c>
    </row>
    <row r="8" spans="1:17" ht="30" customHeight="1" x14ac:dyDescent="0.25">
      <c r="A8" s="59" t="s">
        <v>439</v>
      </c>
      <c r="B8" s="59" t="s">
        <v>426</v>
      </c>
      <c r="C8" s="59" t="s">
        <v>440</v>
      </c>
      <c r="D8" s="59" t="s">
        <v>428</v>
      </c>
      <c r="E8" s="59" t="s">
        <v>429</v>
      </c>
      <c r="F8" s="59" t="s">
        <v>441</v>
      </c>
      <c r="G8" s="60" t="s">
        <v>433</v>
      </c>
      <c r="H8" s="60" t="s">
        <v>442</v>
      </c>
      <c r="J8" s="65"/>
      <c r="K8" s="65"/>
      <c r="L8" s="65"/>
      <c r="M8" s="65"/>
      <c r="N8" s="65"/>
      <c r="O8" s="65"/>
      <c r="P8" s="66"/>
      <c r="Q8" s="66"/>
    </row>
    <row r="9" spans="1:17" ht="30" customHeight="1" x14ac:dyDescent="0.25">
      <c r="A9" s="64" t="s">
        <v>443</v>
      </c>
      <c r="B9" s="64" t="s">
        <v>444</v>
      </c>
      <c r="C9" s="64" t="s">
        <v>445</v>
      </c>
      <c r="D9" s="64" t="s">
        <v>437</v>
      </c>
      <c r="E9" s="64" t="s">
        <v>446</v>
      </c>
      <c r="F9" s="64" t="s">
        <v>441</v>
      </c>
      <c r="G9" s="67" t="s">
        <v>451</v>
      </c>
      <c r="H9" s="67" t="s">
        <v>447</v>
      </c>
      <c r="J9" s="65"/>
      <c r="K9" s="65"/>
      <c r="L9" s="65"/>
      <c r="M9" s="65"/>
      <c r="N9" s="65"/>
      <c r="O9" s="65"/>
      <c r="P9" s="66"/>
      <c r="Q9" s="66"/>
    </row>
    <row r="10" spans="1:17" ht="30" customHeight="1" x14ac:dyDescent="0.25">
      <c r="A10" s="64" t="s">
        <v>448</v>
      </c>
      <c r="B10" s="64" t="s">
        <v>449</v>
      </c>
      <c r="C10" s="64" t="s">
        <v>450</v>
      </c>
      <c r="D10" s="64" t="s">
        <v>437</v>
      </c>
      <c r="E10" s="64" t="s">
        <v>424</v>
      </c>
      <c r="F10" s="64" t="s">
        <v>441</v>
      </c>
      <c r="G10" s="67" t="s">
        <v>451</v>
      </c>
      <c r="H10" s="67" t="s">
        <v>447</v>
      </c>
    </row>
    <row r="11" spans="1:17" ht="30" customHeight="1" x14ac:dyDescent="0.25">
      <c r="A11" s="64" t="s">
        <v>452</v>
      </c>
      <c r="B11" s="64" t="s">
        <v>453</v>
      </c>
      <c r="C11" s="64" t="s">
        <v>454</v>
      </c>
      <c r="D11" s="64" t="s">
        <v>437</v>
      </c>
      <c r="E11" s="64" t="s">
        <v>455</v>
      </c>
      <c r="F11" s="64" t="s">
        <v>441</v>
      </c>
      <c r="G11" s="67" t="s">
        <v>451</v>
      </c>
      <c r="H11" s="67" t="s">
        <v>447</v>
      </c>
    </row>
    <row r="12" spans="1:17" ht="30" customHeight="1" x14ac:dyDescent="0.25">
      <c r="A12" s="59" t="s">
        <v>456</v>
      </c>
      <c r="B12" s="59" t="s">
        <v>457</v>
      </c>
      <c r="C12" s="59" t="s">
        <v>458</v>
      </c>
      <c r="D12" s="59" t="s">
        <v>437</v>
      </c>
      <c r="E12" s="59" t="s">
        <v>455</v>
      </c>
      <c r="F12" s="59" t="s">
        <v>441</v>
      </c>
      <c r="G12" s="60" t="s">
        <v>451</v>
      </c>
      <c r="H12" s="59" t="s">
        <v>459</v>
      </c>
    </row>
    <row r="13" spans="1:17" ht="30" customHeight="1" x14ac:dyDescent="0.25">
      <c r="A13" s="64" t="s">
        <v>460</v>
      </c>
      <c r="B13" s="64" t="s">
        <v>426</v>
      </c>
      <c r="C13" s="64" t="s">
        <v>440</v>
      </c>
      <c r="D13" s="64" t="s">
        <v>428</v>
      </c>
      <c r="E13" s="64" t="s">
        <v>429</v>
      </c>
      <c r="F13" s="64" t="s">
        <v>461</v>
      </c>
      <c r="G13" s="67" t="s">
        <v>433</v>
      </c>
      <c r="H13" s="67" t="s">
        <v>503</v>
      </c>
    </row>
    <row r="14" spans="1:17" ht="30" customHeight="1" x14ac:dyDescent="0.25">
      <c r="A14" s="59" t="s">
        <v>462</v>
      </c>
      <c r="B14" s="59" t="s">
        <v>463</v>
      </c>
      <c r="C14" s="59" t="s">
        <v>464</v>
      </c>
      <c r="D14" s="59" t="s">
        <v>437</v>
      </c>
      <c r="E14" s="59" t="s">
        <v>465</v>
      </c>
      <c r="F14" s="59" t="s">
        <v>466</v>
      </c>
      <c r="G14" s="60" t="s">
        <v>451</v>
      </c>
      <c r="H14" s="60" t="s">
        <v>467</v>
      </c>
    </row>
    <row r="15" spans="1:17" ht="30" customHeight="1" x14ac:dyDescent="0.25">
      <c r="A15" s="59" t="s">
        <v>468</v>
      </c>
      <c r="B15" s="59" t="s">
        <v>469</v>
      </c>
      <c r="C15" s="59" t="s">
        <v>470</v>
      </c>
      <c r="D15" s="59" t="s">
        <v>437</v>
      </c>
      <c r="E15" s="59" t="s">
        <v>465</v>
      </c>
      <c r="F15" s="59" t="s">
        <v>466</v>
      </c>
      <c r="G15" s="60" t="s">
        <v>451</v>
      </c>
      <c r="H15" s="60" t="s">
        <v>467</v>
      </c>
    </row>
    <row r="16" spans="1:17" ht="30" customHeight="1" x14ac:dyDescent="0.25">
      <c r="A16" s="59" t="s">
        <v>471</v>
      </c>
      <c r="B16" s="59" t="s">
        <v>472</v>
      </c>
      <c r="C16" s="59" t="s">
        <v>473</v>
      </c>
      <c r="D16" s="59" t="s">
        <v>437</v>
      </c>
      <c r="E16" s="59" t="s">
        <v>465</v>
      </c>
      <c r="F16" s="59" t="s">
        <v>466</v>
      </c>
      <c r="G16" s="60" t="s">
        <v>451</v>
      </c>
      <c r="H16" s="60" t="s">
        <v>467</v>
      </c>
    </row>
    <row r="17" spans="1:8" ht="30" customHeight="1" x14ac:dyDescent="0.25">
      <c r="A17" s="59" t="s">
        <v>474</v>
      </c>
      <c r="B17" s="59" t="s">
        <v>475</v>
      </c>
      <c r="C17" s="59" t="s">
        <v>464</v>
      </c>
      <c r="D17" s="59" t="s">
        <v>476</v>
      </c>
      <c r="E17" s="59" t="s">
        <v>465</v>
      </c>
      <c r="F17" s="59" t="s">
        <v>461</v>
      </c>
      <c r="G17" s="60" t="s">
        <v>451</v>
      </c>
      <c r="H17" s="60" t="s">
        <v>467</v>
      </c>
    </row>
    <row r="18" spans="1:8" ht="30" customHeight="1" x14ac:dyDescent="0.25">
      <c r="A18" s="59" t="s">
        <v>477</v>
      </c>
      <c r="B18" s="59" t="s">
        <v>478</v>
      </c>
      <c r="C18" s="59" t="s">
        <v>458</v>
      </c>
      <c r="D18" s="59" t="s">
        <v>476</v>
      </c>
      <c r="E18" s="59" t="s">
        <v>465</v>
      </c>
      <c r="F18" s="59" t="s">
        <v>461</v>
      </c>
      <c r="G18" s="60" t="s">
        <v>451</v>
      </c>
      <c r="H18" s="60" t="s">
        <v>467</v>
      </c>
    </row>
    <row r="19" spans="1:8" ht="30" customHeight="1" x14ac:dyDescent="0.25">
      <c r="A19" s="59" t="s">
        <v>479</v>
      </c>
      <c r="B19" s="59" t="s">
        <v>472</v>
      </c>
      <c r="C19" s="59" t="s">
        <v>473</v>
      </c>
      <c r="D19" s="59" t="s">
        <v>476</v>
      </c>
      <c r="E19" s="59" t="s">
        <v>465</v>
      </c>
      <c r="F19" s="59" t="s">
        <v>461</v>
      </c>
      <c r="G19" s="60" t="s">
        <v>451</v>
      </c>
      <c r="H19" s="60" t="s">
        <v>467</v>
      </c>
    </row>
    <row r="20" spans="1:8" ht="30" customHeight="1" x14ac:dyDescent="0.25">
      <c r="A20" s="57" t="s">
        <v>401</v>
      </c>
      <c r="B20" s="57" t="s">
        <v>402</v>
      </c>
      <c r="C20" s="57" t="s">
        <v>403</v>
      </c>
      <c r="D20" s="57" t="s">
        <v>404</v>
      </c>
      <c r="E20" s="57" t="s">
        <v>405</v>
      </c>
      <c r="F20" s="57" t="s">
        <v>406</v>
      </c>
      <c r="G20" s="57" t="s">
        <v>407</v>
      </c>
      <c r="H20" s="57" t="s">
        <v>401</v>
      </c>
    </row>
    <row r="21" spans="1:8" ht="30" customHeight="1" x14ac:dyDescent="0.25">
      <c r="A21" s="68" t="str">
        <f ca="1">INDEX(calc!$A$197:$A$214,calc!C197)</f>
        <v>10GBase-ER</v>
      </c>
      <c r="B21" s="68"/>
      <c r="C21" s="68"/>
      <c r="D21" s="68"/>
      <c r="E21" s="68"/>
      <c r="F21" s="68"/>
      <c r="G21" s="69"/>
      <c r="H21" s="69"/>
    </row>
    <row r="22" spans="1:8" ht="30" customHeight="1" x14ac:dyDescent="0.25">
      <c r="A22" s="68" t="str">
        <f ca="1">INDEX(calc!$A$197:$A$214,calc!C198)</f>
        <v>10GBase-EW</v>
      </c>
      <c r="B22" s="68"/>
      <c r="C22" s="68"/>
      <c r="D22" s="68"/>
      <c r="E22" s="68"/>
      <c r="F22" s="68"/>
      <c r="G22" s="69"/>
      <c r="H22" s="69"/>
    </row>
    <row r="23" spans="1:8" ht="30" customHeight="1" x14ac:dyDescent="0.25">
      <c r="A23" s="68" t="str">
        <f ca="1">INDEX(calc!$A$197:$A$214,calc!C199)</f>
        <v>1000BASE-T</v>
      </c>
      <c r="B23" s="68"/>
      <c r="C23" s="68"/>
      <c r="D23" s="68"/>
      <c r="E23" s="68"/>
      <c r="F23" s="68"/>
      <c r="G23" s="69"/>
      <c r="H23" s="69"/>
    </row>
    <row r="24" spans="1:8" ht="30" customHeight="1" x14ac:dyDescent="0.25">
      <c r="A24" s="68" t="str">
        <f ca="1">INDEX(calc!$A$197:$A$214,calc!C200)</f>
        <v>100BASE-TX</v>
      </c>
      <c r="B24" s="68"/>
      <c r="C24" s="68"/>
      <c r="D24" s="68"/>
      <c r="E24" s="68"/>
      <c r="F24" s="68"/>
      <c r="G24" s="69"/>
      <c r="H24" s="69"/>
    </row>
    <row r="25" spans="1:8" ht="30" customHeight="1" x14ac:dyDescent="0.25">
      <c r="A25" s="68" t="str">
        <f ca="1">INDEX(calc!$A$197:$A$214,calc!C201)</f>
        <v>1000BASE-ZX</v>
      </c>
      <c r="B25" s="68"/>
      <c r="C25" s="68"/>
      <c r="D25" s="68"/>
      <c r="E25" s="68"/>
      <c r="F25" s="68"/>
      <c r="G25" s="69"/>
      <c r="H25" s="69"/>
    </row>
    <row r="26" spans="1:8" ht="30" customHeight="1" x14ac:dyDescent="0.25">
      <c r="A26" s="68" t="str">
        <f ca="1">INDEX(calc!$A$197:$A$214,calc!C202)</f>
        <v>100BASE-FX</v>
      </c>
      <c r="B26" s="68"/>
      <c r="C26" s="68"/>
      <c r="D26" s="68"/>
      <c r="E26" s="68"/>
      <c r="F26" s="68"/>
      <c r="G26" s="69"/>
      <c r="H26" s="69"/>
    </row>
    <row r="27" spans="1:8" ht="30" customHeight="1" x14ac:dyDescent="0.25">
      <c r="A27" s="68" t="str">
        <f ca="1">INDEX(calc!$A$197:$A$214,calc!C203)</f>
        <v>1000BASE-SX</v>
      </c>
      <c r="B27" s="68"/>
      <c r="C27" s="68"/>
      <c r="D27" s="68"/>
      <c r="E27" s="68"/>
      <c r="F27" s="68"/>
      <c r="G27" s="69"/>
      <c r="H27" s="69"/>
    </row>
    <row r="28" spans="1:8" ht="30" customHeight="1" x14ac:dyDescent="0.25">
      <c r="A28" s="68" t="str">
        <f ca="1">INDEX(calc!$A$197:$A$214,calc!C204)</f>
        <v>10GBase-SW</v>
      </c>
      <c r="B28" s="68"/>
      <c r="C28" s="68"/>
      <c r="D28" s="68"/>
      <c r="E28" s="68"/>
      <c r="F28" s="68"/>
      <c r="G28" s="69"/>
      <c r="H28" s="69"/>
    </row>
    <row r="29" spans="1:8" ht="30" customHeight="1" x14ac:dyDescent="0.25">
      <c r="A29" s="68" t="str">
        <f ca="1">INDEX(calc!$A$197:$A$214,calc!C205)</f>
        <v>10BASE-2</v>
      </c>
      <c r="B29" s="68"/>
      <c r="C29" s="68"/>
      <c r="D29" s="68"/>
      <c r="E29" s="68"/>
      <c r="F29" s="68"/>
      <c r="G29" s="69"/>
      <c r="H29" s="69"/>
    </row>
    <row r="30" spans="1:8" ht="30" customHeight="1" x14ac:dyDescent="0.25">
      <c r="A30" s="68" t="str">
        <f ca="1">INDEX(calc!$A$197:$A$214,calc!C206)</f>
        <v>10GBase-LW</v>
      </c>
      <c r="B30" s="68"/>
      <c r="C30" s="68"/>
      <c r="D30" s="68"/>
      <c r="E30" s="68"/>
      <c r="F30" s="68"/>
      <c r="G30" s="69"/>
      <c r="H30" s="69"/>
    </row>
    <row r="31" spans="1:8" ht="30" customHeight="1" x14ac:dyDescent="0.25">
      <c r="A31" s="68" t="str">
        <f ca="1">INDEX(calc!$A$197:$A$214,calc!C207)</f>
        <v>1000BASE-CX</v>
      </c>
      <c r="B31" s="68"/>
      <c r="C31" s="68"/>
      <c r="D31" s="68"/>
      <c r="E31" s="68"/>
      <c r="F31" s="68"/>
      <c r="G31" s="69"/>
      <c r="H31" s="69"/>
    </row>
    <row r="32" spans="1:8" ht="30" customHeight="1" x14ac:dyDescent="0.25">
      <c r="A32" s="68" t="str">
        <f ca="1">INDEX(calc!$A$197:$A$214,calc!C208)</f>
        <v>10Base-FL</v>
      </c>
      <c r="B32" s="68"/>
      <c r="C32" s="68"/>
      <c r="D32" s="68"/>
      <c r="E32" s="68"/>
      <c r="F32" s="68"/>
      <c r="G32" s="69"/>
      <c r="H32" s="69"/>
    </row>
    <row r="33" spans="1:8" ht="30" customHeight="1" x14ac:dyDescent="0.25">
      <c r="A33" s="68" t="str">
        <f ca="1">INDEX(calc!$A$197:$A$214,calc!C209)</f>
        <v>10GBase-SR</v>
      </c>
      <c r="B33" s="68"/>
      <c r="C33" s="68"/>
      <c r="D33" s="68"/>
      <c r="E33" s="68"/>
      <c r="F33" s="68"/>
      <c r="G33" s="69"/>
      <c r="H33" s="69"/>
    </row>
    <row r="34" spans="1:8" ht="30" customHeight="1" x14ac:dyDescent="0.25">
      <c r="A34" s="68" t="str">
        <f ca="1">INDEX(calc!$A$197:$A$214,calc!C210)</f>
        <v>10BASE-T</v>
      </c>
      <c r="B34" s="68"/>
      <c r="C34" s="68"/>
      <c r="D34" s="68"/>
      <c r="E34" s="68"/>
      <c r="F34" s="68"/>
      <c r="G34" s="69"/>
      <c r="H34" s="69"/>
    </row>
    <row r="35" spans="1:8" ht="30" customHeight="1" x14ac:dyDescent="0.25">
      <c r="A35" s="68" t="str">
        <f ca="1">INDEX(calc!$A$197:$A$214,calc!C211)</f>
        <v>1000BASE-LX</v>
      </c>
      <c r="B35" s="68"/>
      <c r="C35" s="68"/>
      <c r="D35" s="68"/>
      <c r="E35" s="68"/>
      <c r="F35" s="68"/>
      <c r="G35" s="69"/>
      <c r="H35" s="69"/>
    </row>
    <row r="36" spans="1:8" ht="30" customHeight="1" x14ac:dyDescent="0.25">
      <c r="A36" s="68" t="str">
        <f ca="1">INDEX(calc!$A$197:$A$214,calc!C212)</f>
        <v>10GBase-T</v>
      </c>
      <c r="B36" s="68"/>
      <c r="C36" s="68"/>
      <c r="D36" s="68"/>
      <c r="E36" s="68"/>
      <c r="F36" s="68"/>
      <c r="G36" s="69"/>
      <c r="H36" s="69"/>
    </row>
    <row r="37" spans="1:8" ht="30" customHeight="1" x14ac:dyDescent="0.25">
      <c r="A37" s="68" t="str">
        <f ca="1">INDEX(calc!$A$197:$A$214,calc!C213)</f>
        <v>10GBase-LR</v>
      </c>
      <c r="B37" s="68"/>
      <c r="C37" s="68"/>
      <c r="D37" s="68"/>
      <c r="E37" s="68"/>
      <c r="F37" s="68"/>
      <c r="G37" s="69"/>
      <c r="H37" s="69"/>
    </row>
    <row r="38" spans="1:8" ht="30" customHeight="1" x14ac:dyDescent="0.25">
      <c r="A38" s="68" t="str">
        <f ca="1">INDEX(calc!$A$197:$A$214,calc!C214)</f>
        <v>10BASE-5</v>
      </c>
      <c r="B38" s="68"/>
      <c r="C38" s="68"/>
      <c r="D38" s="68"/>
      <c r="E38" s="68"/>
      <c r="F38" s="68"/>
      <c r="G38" s="69"/>
      <c r="H38" s="69"/>
    </row>
  </sheetData>
  <sheetProtection sheet="1" objects="1" scenarios="1" selectLockedCells="1"/>
  <pageMargins left="0.25" right="0.25" top="0.25" bottom="0.25" header="0" footer="0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184"/>
  <sheetViews>
    <sheetView showGridLines="0" showRowColHeaders="0" workbookViewId="0">
      <selection activeCell="A3" sqref="A3"/>
    </sheetView>
  </sheetViews>
  <sheetFormatPr defaultRowHeight="15" x14ac:dyDescent="0.25"/>
  <cols>
    <col min="1" max="1" width="31.140625" style="127" customWidth="1"/>
    <col min="2" max="52" width="4" style="127" customWidth="1"/>
    <col min="53" max="16384" width="9.140625" style="127"/>
  </cols>
  <sheetData>
    <row r="1" spans="1:87" ht="3.6" customHeight="1" x14ac:dyDescent="0.25">
      <c r="A1" s="70"/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0"/>
      <c r="AG1" s="70"/>
      <c r="AH1" s="70"/>
      <c r="AI1" s="70"/>
      <c r="AJ1" s="70"/>
      <c r="AK1" s="70"/>
      <c r="AL1" s="70"/>
      <c r="AM1" s="70"/>
      <c r="AN1" s="70"/>
      <c r="AO1" s="70"/>
      <c r="AP1" s="70"/>
      <c r="AQ1" s="70"/>
      <c r="AR1" s="70"/>
      <c r="AS1" s="70"/>
      <c r="AT1" s="70"/>
      <c r="AU1" s="70"/>
      <c r="AV1" s="70"/>
      <c r="AW1" s="70"/>
      <c r="AX1" s="70"/>
      <c r="AY1" s="70"/>
      <c r="AZ1" s="70"/>
      <c r="BA1" s="126"/>
      <c r="BB1" s="126"/>
      <c r="BC1" s="126"/>
      <c r="BD1" s="126"/>
      <c r="BE1" s="126"/>
      <c r="BF1" s="126"/>
      <c r="BG1" s="126"/>
      <c r="BH1" s="126"/>
      <c r="BI1" s="126"/>
      <c r="BJ1" s="126"/>
      <c r="BK1" s="126"/>
      <c r="BL1" s="126"/>
      <c r="BM1" s="126"/>
      <c r="BN1" s="126"/>
      <c r="BO1" s="126"/>
      <c r="BP1" s="126"/>
      <c r="BQ1" s="126"/>
      <c r="BR1" s="126"/>
      <c r="BS1" s="126"/>
      <c r="BT1" s="126"/>
      <c r="BU1" s="126"/>
      <c r="BV1" s="126"/>
      <c r="BW1" s="126"/>
      <c r="BX1" s="126"/>
      <c r="BY1" s="126"/>
      <c r="BZ1" s="126"/>
      <c r="CA1" s="126"/>
      <c r="CB1" s="126"/>
      <c r="CC1" s="126"/>
      <c r="CD1" s="126"/>
      <c r="CE1" s="126"/>
      <c r="CF1" s="126"/>
      <c r="CG1" s="126"/>
      <c r="CH1" s="126"/>
      <c r="CI1" s="126"/>
    </row>
    <row r="2" spans="1:87" ht="23.25" x14ac:dyDescent="0.35">
      <c r="A2" s="73" t="s">
        <v>532</v>
      </c>
      <c r="B2" s="73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  <c r="BM2" s="74"/>
      <c r="BN2" s="74"/>
      <c r="BO2" s="74"/>
      <c r="BP2" s="74"/>
      <c r="BQ2" s="74"/>
      <c r="BR2" s="74"/>
      <c r="BS2" s="74"/>
      <c r="BT2" s="74"/>
      <c r="BU2" s="74"/>
      <c r="BV2" s="74"/>
      <c r="BW2" s="74"/>
      <c r="BX2" s="74"/>
      <c r="BY2" s="74"/>
      <c r="BZ2" s="74"/>
      <c r="CA2" s="74"/>
      <c r="CB2" s="74"/>
      <c r="CC2" s="74"/>
      <c r="CD2" s="74"/>
      <c r="CE2" s="74"/>
      <c r="CF2" s="74"/>
      <c r="CG2" s="74"/>
      <c r="CH2" s="74"/>
      <c r="CI2" s="74"/>
    </row>
    <row r="3" spans="1:87" ht="16.5" customHeight="1" x14ac:dyDescent="0.35">
      <c r="A3" s="73"/>
      <c r="B3" s="73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4"/>
      <c r="BB3" s="74"/>
      <c r="BC3" s="74"/>
      <c r="BD3" s="74"/>
      <c r="BE3" s="74"/>
      <c r="BF3" s="74"/>
      <c r="BG3" s="74"/>
      <c r="BH3" s="74"/>
      <c r="BI3" s="74"/>
      <c r="BJ3" s="74"/>
      <c r="BK3" s="74"/>
      <c r="BL3" s="74"/>
      <c r="BM3" s="74"/>
      <c r="BN3" s="74"/>
      <c r="BO3" s="74"/>
      <c r="BP3" s="74"/>
      <c r="BQ3" s="74"/>
      <c r="BR3" s="74"/>
      <c r="BS3" s="74"/>
      <c r="BT3" s="74"/>
      <c r="BU3" s="74"/>
      <c r="BV3" s="74"/>
      <c r="BW3" s="74"/>
      <c r="BX3" s="74"/>
      <c r="BY3" s="74"/>
      <c r="BZ3" s="74"/>
      <c r="CA3" s="74"/>
      <c r="CB3" s="74"/>
      <c r="CC3" s="74"/>
      <c r="CD3" s="74"/>
      <c r="CE3" s="74"/>
      <c r="CF3" s="74"/>
      <c r="CG3" s="74"/>
      <c r="CH3" s="74"/>
      <c r="CI3" s="74"/>
    </row>
    <row r="4" spans="1:87" ht="16.5" customHeight="1" x14ac:dyDescent="0.35">
      <c r="A4" s="73"/>
      <c r="B4" s="75" t="s">
        <v>609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0"/>
      <c r="AO4" s="70"/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4"/>
      <c r="BB4" s="74"/>
      <c r="BC4" s="74"/>
      <c r="BD4" s="74"/>
      <c r="BE4" s="74"/>
      <c r="BF4" s="74"/>
      <c r="BG4" s="74"/>
      <c r="BH4" s="74"/>
      <c r="BI4" s="74"/>
      <c r="BJ4" s="74"/>
      <c r="BK4" s="74"/>
      <c r="BL4" s="74"/>
      <c r="BM4" s="74"/>
      <c r="BN4" s="74"/>
      <c r="BO4" s="74"/>
      <c r="BP4" s="74"/>
      <c r="BQ4" s="74"/>
      <c r="BR4" s="74"/>
      <c r="BS4" s="74"/>
      <c r="BT4" s="74"/>
      <c r="BU4" s="74"/>
      <c r="BV4" s="74"/>
      <c r="BW4" s="74"/>
      <c r="BX4" s="74"/>
      <c r="BY4" s="74"/>
      <c r="BZ4" s="74"/>
      <c r="CA4" s="74"/>
      <c r="CB4" s="74"/>
      <c r="CC4" s="74"/>
      <c r="CD4" s="74"/>
      <c r="CE4" s="74"/>
      <c r="CF4" s="74"/>
      <c r="CG4" s="74"/>
      <c r="CH4" s="74"/>
      <c r="CI4" s="74"/>
    </row>
    <row r="5" spans="1:87" ht="16.5" customHeight="1" x14ac:dyDescent="0.35">
      <c r="A5" s="73"/>
      <c r="B5" s="75" t="s">
        <v>610</v>
      </c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4"/>
      <c r="BB5" s="74"/>
      <c r="BC5" s="74"/>
      <c r="BD5" s="74"/>
      <c r="BE5" s="74"/>
      <c r="BF5" s="74"/>
      <c r="BG5" s="74"/>
      <c r="BH5" s="74"/>
      <c r="BI5" s="74"/>
      <c r="BJ5" s="74"/>
      <c r="BK5" s="74"/>
      <c r="BL5" s="74"/>
      <c r="BM5" s="74"/>
      <c r="BN5" s="74"/>
      <c r="BO5" s="74"/>
      <c r="BP5" s="74"/>
      <c r="BQ5" s="74"/>
      <c r="BR5" s="74"/>
      <c r="BS5" s="74"/>
      <c r="BT5" s="74"/>
      <c r="BU5" s="74"/>
      <c r="BV5" s="74"/>
      <c r="BW5" s="74"/>
      <c r="BX5" s="74"/>
      <c r="BY5" s="74"/>
      <c r="BZ5" s="74"/>
      <c r="CA5" s="74"/>
      <c r="CB5" s="74"/>
      <c r="CC5" s="74"/>
      <c r="CD5" s="74"/>
      <c r="CE5" s="74"/>
      <c r="CF5" s="74"/>
      <c r="CG5" s="74"/>
      <c r="CH5" s="74"/>
      <c r="CI5" s="74"/>
    </row>
    <row r="6" spans="1:87" ht="16.5" customHeight="1" x14ac:dyDescent="0.35">
      <c r="A6" s="73"/>
      <c r="B6" s="75" t="s">
        <v>611</v>
      </c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  <c r="AI6" s="70"/>
      <c r="AJ6" s="70"/>
      <c r="AK6" s="70"/>
      <c r="AL6" s="70"/>
      <c r="AM6" s="70"/>
      <c r="AN6" s="70"/>
      <c r="AO6" s="70"/>
      <c r="AP6" s="70"/>
      <c r="AQ6" s="70"/>
      <c r="AR6" s="70"/>
      <c r="AS6" s="70"/>
      <c r="AT6" s="70"/>
      <c r="AU6" s="70"/>
      <c r="AV6" s="70"/>
      <c r="AW6" s="70"/>
      <c r="AX6" s="70"/>
      <c r="AY6" s="70"/>
      <c r="AZ6" s="70"/>
      <c r="BA6" s="74"/>
      <c r="BB6" s="74"/>
      <c r="BC6" s="74"/>
      <c r="BD6" s="74"/>
      <c r="BE6" s="74"/>
      <c r="BF6" s="74"/>
      <c r="BG6" s="74"/>
      <c r="BH6" s="74"/>
      <c r="BI6" s="74"/>
      <c r="BJ6" s="74"/>
      <c r="BK6" s="74"/>
      <c r="BL6" s="74"/>
      <c r="BM6" s="74"/>
      <c r="BN6" s="74"/>
      <c r="BO6" s="74"/>
      <c r="BP6" s="74"/>
      <c r="BQ6" s="74"/>
      <c r="BR6" s="74"/>
      <c r="BS6" s="74"/>
      <c r="BT6" s="74"/>
      <c r="BU6" s="74"/>
      <c r="BV6" s="74"/>
      <c r="BW6" s="74"/>
      <c r="BX6" s="74"/>
      <c r="BY6" s="74"/>
      <c r="BZ6" s="74"/>
      <c r="CA6" s="74"/>
      <c r="CB6" s="74"/>
      <c r="CC6" s="74"/>
      <c r="CD6" s="74"/>
      <c r="CE6" s="74"/>
      <c r="CF6" s="74"/>
      <c r="CG6" s="74"/>
      <c r="CH6" s="74"/>
      <c r="CI6" s="74"/>
    </row>
    <row r="7" spans="1:87" ht="16.5" customHeight="1" thickBot="1" x14ac:dyDescent="0.4">
      <c r="A7" s="73"/>
      <c r="B7" s="75" t="s">
        <v>612</v>
      </c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  <c r="AK7" s="70"/>
      <c r="AL7" s="70"/>
      <c r="AM7" s="70"/>
      <c r="AN7" s="70"/>
      <c r="AO7" s="70"/>
      <c r="AP7" s="70"/>
      <c r="AQ7" s="70"/>
      <c r="AR7" s="70"/>
      <c r="AS7" s="70"/>
      <c r="AT7" s="70"/>
      <c r="AU7" s="70"/>
      <c r="AV7" s="70"/>
      <c r="AW7" s="70"/>
      <c r="AX7" s="70"/>
      <c r="AY7" s="70"/>
      <c r="AZ7" s="70"/>
      <c r="BA7" s="74"/>
      <c r="BB7" s="74"/>
      <c r="BC7" s="74"/>
      <c r="BD7" s="74"/>
      <c r="BE7" s="74"/>
      <c r="BF7" s="74"/>
      <c r="BG7" s="74"/>
      <c r="BH7" s="74"/>
      <c r="BI7" s="74"/>
      <c r="BJ7" s="74"/>
      <c r="BK7" s="74"/>
      <c r="BL7" s="74"/>
      <c r="BM7" s="74"/>
      <c r="BN7" s="74"/>
      <c r="BO7" s="74"/>
      <c r="BP7" s="74"/>
      <c r="BQ7" s="74"/>
      <c r="BR7" s="74"/>
      <c r="BS7" s="74"/>
      <c r="BT7" s="74"/>
      <c r="BU7" s="74"/>
      <c r="BV7" s="74"/>
      <c r="BW7" s="74"/>
      <c r="BX7" s="74"/>
      <c r="BY7" s="74"/>
      <c r="BZ7" s="74"/>
      <c r="CA7" s="74"/>
      <c r="CB7" s="74"/>
      <c r="CC7" s="74"/>
      <c r="CD7" s="74"/>
      <c r="CE7" s="74"/>
      <c r="CF7" s="74"/>
      <c r="CG7" s="74"/>
      <c r="CH7" s="74"/>
      <c r="CI7" s="74"/>
    </row>
    <row r="8" spans="1:87" ht="16.5" customHeight="1" x14ac:dyDescent="0.25">
      <c r="A8" s="137" t="s">
        <v>613</v>
      </c>
      <c r="B8" s="147">
        <v>128</v>
      </c>
      <c r="C8" s="148">
        <v>64</v>
      </c>
      <c r="D8" s="148">
        <v>32</v>
      </c>
      <c r="E8" s="148">
        <v>16</v>
      </c>
      <c r="F8" s="148">
        <v>8</v>
      </c>
      <c r="G8" s="148">
        <v>4</v>
      </c>
      <c r="H8" s="148">
        <v>2</v>
      </c>
      <c r="I8" s="149">
        <v>1</v>
      </c>
      <c r="J8" s="150">
        <v>128</v>
      </c>
      <c r="K8" s="151">
        <v>64</v>
      </c>
      <c r="L8" s="151">
        <v>32</v>
      </c>
      <c r="M8" s="151">
        <v>16</v>
      </c>
      <c r="N8" s="151">
        <v>8</v>
      </c>
      <c r="O8" s="151">
        <v>4</v>
      </c>
      <c r="P8" s="151">
        <v>2</v>
      </c>
      <c r="Q8" s="152">
        <v>1</v>
      </c>
      <c r="R8" s="147">
        <v>128</v>
      </c>
      <c r="S8" s="148">
        <v>64</v>
      </c>
      <c r="T8" s="148">
        <v>32</v>
      </c>
      <c r="U8" s="148">
        <v>16</v>
      </c>
      <c r="V8" s="148">
        <v>8</v>
      </c>
      <c r="W8" s="148">
        <v>4</v>
      </c>
      <c r="X8" s="148">
        <v>2</v>
      </c>
      <c r="Y8" s="149">
        <v>1</v>
      </c>
      <c r="Z8" s="150">
        <v>128</v>
      </c>
      <c r="AA8" s="151">
        <v>64</v>
      </c>
      <c r="AB8" s="151">
        <v>32</v>
      </c>
      <c r="AC8" s="151">
        <v>16</v>
      </c>
      <c r="AD8" s="151">
        <v>8</v>
      </c>
      <c r="AE8" s="151">
        <v>4</v>
      </c>
      <c r="AF8" s="151">
        <v>2</v>
      </c>
      <c r="AG8" s="152">
        <v>1</v>
      </c>
      <c r="AH8" s="70"/>
      <c r="AI8" s="70"/>
      <c r="AJ8" s="70"/>
      <c r="AK8" s="70"/>
      <c r="AL8" s="70"/>
      <c r="AM8" s="70"/>
      <c r="AN8" s="70"/>
      <c r="AO8" s="70"/>
      <c r="AP8" s="70"/>
      <c r="AQ8" s="70"/>
      <c r="AR8" s="70"/>
      <c r="AS8" s="70"/>
      <c r="AT8" s="70"/>
      <c r="AU8" s="70"/>
      <c r="AV8" s="70"/>
      <c r="AW8" s="70"/>
      <c r="AX8" s="70"/>
      <c r="AY8" s="70"/>
      <c r="AZ8" s="70"/>
      <c r="BA8" s="74"/>
      <c r="BB8" s="74"/>
      <c r="BC8" s="74"/>
      <c r="BD8" s="74"/>
      <c r="BE8" s="74"/>
      <c r="BF8" s="74"/>
      <c r="BG8" s="74"/>
      <c r="BH8" s="74"/>
      <c r="BI8" s="74"/>
      <c r="BJ8" s="74"/>
      <c r="BK8" s="74"/>
      <c r="BL8" s="74"/>
      <c r="BM8" s="74"/>
      <c r="BN8" s="74"/>
      <c r="BO8" s="74"/>
      <c r="BP8" s="74"/>
      <c r="BQ8" s="74"/>
      <c r="BR8" s="74"/>
      <c r="BS8" s="74"/>
      <c r="BT8" s="74"/>
      <c r="BU8" s="74"/>
      <c r="BV8" s="74"/>
      <c r="BW8" s="74"/>
      <c r="BX8" s="74"/>
      <c r="BY8" s="74"/>
      <c r="BZ8" s="74"/>
      <c r="CA8" s="74"/>
      <c r="CB8" s="74"/>
      <c r="CC8" s="74"/>
      <c r="CD8" s="74"/>
      <c r="CE8" s="74"/>
      <c r="CF8" s="74"/>
      <c r="CG8" s="74"/>
      <c r="CH8" s="74"/>
      <c r="CI8" s="74"/>
    </row>
    <row r="9" spans="1:87" ht="16.5" customHeight="1" x14ac:dyDescent="0.25">
      <c r="A9" s="135" t="s">
        <v>614</v>
      </c>
      <c r="B9" s="153">
        <v>1</v>
      </c>
      <c r="C9" s="154">
        <v>1</v>
      </c>
      <c r="D9" s="154">
        <v>0</v>
      </c>
      <c r="E9" s="154">
        <v>0</v>
      </c>
      <c r="F9" s="154">
        <v>0</v>
      </c>
      <c r="G9" s="154">
        <v>0</v>
      </c>
      <c r="H9" s="154">
        <v>0</v>
      </c>
      <c r="I9" s="155">
        <v>0</v>
      </c>
      <c r="J9" s="156">
        <v>1</v>
      </c>
      <c r="K9" s="157">
        <v>0</v>
      </c>
      <c r="L9" s="157">
        <v>1</v>
      </c>
      <c r="M9" s="157">
        <v>0</v>
      </c>
      <c r="N9" s="157">
        <v>1</v>
      </c>
      <c r="O9" s="157">
        <v>0</v>
      </c>
      <c r="P9" s="157">
        <v>0</v>
      </c>
      <c r="Q9" s="158">
        <v>0</v>
      </c>
      <c r="R9" s="153">
        <v>0</v>
      </c>
      <c r="S9" s="154">
        <v>1</v>
      </c>
      <c r="T9" s="154">
        <v>1</v>
      </c>
      <c r="U9" s="154">
        <v>0</v>
      </c>
      <c r="V9" s="154">
        <v>0</v>
      </c>
      <c r="W9" s="154">
        <v>0</v>
      </c>
      <c r="X9" s="154">
        <v>1</v>
      </c>
      <c r="Y9" s="155">
        <v>0</v>
      </c>
      <c r="Z9" s="156">
        <v>0</v>
      </c>
      <c r="AA9" s="157">
        <v>0</v>
      </c>
      <c r="AB9" s="157">
        <v>1</v>
      </c>
      <c r="AC9" s="157">
        <v>0</v>
      </c>
      <c r="AD9" s="157">
        <v>1</v>
      </c>
      <c r="AE9" s="157">
        <v>0</v>
      </c>
      <c r="AF9" s="157">
        <v>0</v>
      </c>
      <c r="AG9" s="158">
        <v>0</v>
      </c>
      <c r="AH9" s="70"/>
      <c r="AI9" s="70"/>
      <c r="AJ9" s="70"/>
      <c r="AK9" s="70"/>
      <c r="AL9" s="70"/>
      <c r="AM9" s="70"/>
      <c r="AN9" s="70"/>
      <c r="AO9" s="70"/>
      <c r="AP9" s="70"/>
      <c r="AQ9" s="70"/>
      <c r="AR9" s="70"/>
      <c r="AS9" s="70"/>
      <c r="AT9" s="70"/>
      <c r="AU9" s="70"/>
      <c r="AV9" s="70"/>
      <c r="AW9" s="70"/>
      <c r="AX9" s="70"/>
      <c r="AY9" s="70"/>
      <c r="AZ9" s="70"/>
      <c r="BA9" s="74"/>
      <c r="BB9" s="74"/>
      <c r="BC9" s="74"/>
      <c r="BD9" s="74"/>
      <c r="BE9" s="74"/>
      <c r="BF9" s="74"/>
      <c r="BG9" s="74"/>
      <c r="BH9" s="74"/>
      <c r="BI9" s="74"/>
      <c r="BJ9" s="74"/>
      <c r="BK9" s="74"/>
      <c r="BL9" s="74"/>
      <c r="BM9" s="74"/>
      <c r="BN9" s="74"/>
      <c r="BO9" s="74"/>
      <c r="BP9" s="74"/>
      <c r="BQ9" s="74"/>
      <c r="BR9" s="74"/>
      <c r="BS9" s="74"/>
      <c r="BT9" s="74"/>
      <c r="BU9" s="74"/>
      <c r="BV9" s="74"/>
      <c r="BW9" s="74"/>
      <c r="BX9" s="74"/>
      <c r="BY9" s="74"/>
      <c r="BZ9" s="74"/>
      <c r="CA9" s="74"/>
      <c r="CB9" s="74"/>
      <c r="CC9" s="74"/>
      <c r="CD9" s="74"/>
      <c r="CE9" s="74"/>
      <c r="CF9" s="74"/>
      <c r="CG9" s="74"/>
      <c r="CH9" s="74"/>
      <c r="CI9" s="74"/>
    </row>
    <row r="10" spans="1:87" ht="16.5" customHeight="1" x14ac:dyDescent="0.25">
      <c r="A10" s="135" t="s">
        <v>616</v>
      </c>
      <c r="B10" s="248" t="s">
        <v>617</v>
      </c>
      <c r="C10" s="249"/>
      <c r="D10" s="249"/>
      <c r="E10" s="249"/>
      <c r="F10" s="249"/>
      <c r="G10" s="249"/>
      <c r="H10" s="249"/>
      <c r="I10" s="250"/>
      <c r="J10" s="251" t="s">
        <v>618</v>
      </c>
      <c r="K10" s="252"/>
      <c r="L10" s="252"/>
      <c r="M10" s="252"/>
      <c r="N10" s="252"/>
      <c r="O10" s="252"/>
      <c r="P10" s="252"/>
      <c r="Q10" s="253"/>
      <c r="R10" s="248" t="s">
        <v>619</v>
      </c>
      <c r="S10" s="249"/>
      <c r="T10" s="249"/>
      <c r="U10" s="249"/>
      <c r="V10" s="249"/>
      <c r="W10" s="249"/>
      <c r="X10" s="249"/>
      <c r="Y10" s="250"/>
      <c r="Z10" s="251" t="s">
        <v>620</v>
      </c>
      <c r="AA10" s="252"/>
      <c r="AB10" s="252"/>
      <c r="AC10" s="252"/>
      <c r="AD10" s="252"/>
      <c r="AE10" s="252"/>
      <c r="AF10" s="252"/>
      <c r="AG10" s="253"/>
      <c r="AH10" s="70"/>
      <c r="AI10" s="70"/>
      <c r="AJ10" s="70"/>
      <c r="AK10" s="70"/>
      <c r="AL10" s="70"/>
      <c r="AM10" s="70"/>
      <c r="AN10" s="70"/>
      <c r="AO10" s="70"/>
      <c r="AP10" s="70"/>
      <c r="AQ10" s="70"/>
      <c r="AR10" s="70"/>
      <c r="AS10" s="70"/>
      <c r="AT10" s="70"/>
      <c r="AU10" s="70"/>
      <c r="AV10" s="70"/>
      <c r="AW10" s="70"/>
      <c r="AX10" s="70"/>
      <c r="AY10" s="70"/>
      <c r="AZ10" s="70"/>
      <c r="BA10" s="74"/>
      <c r="BB10" s="74"/>
      <c r="BC10" s="74"/>
      <c r="BD10" s="74"/>
      <c r="BE10" s="74"/>
      <c r="BF10" s="74"/>
      <c r="BG10" s="74"/>
      <c r="BH10" s="74"/>
      <c r="BI10" s="74"/>
      <c r="BJ10" s="74"/>
      <c r="BK10" s="74"/>
      <c r="BL10" s="74"/>
      <c r="BM10" s="74"/>
      <c r="BN10" s="74"/>
      <c r="BO10" s="74"/>
      <c r="BP10" s="74"/>
      <c r="BQ10" s="74"/>
      <c r="BR10" s="74"/>
      <c r="BS10" s="74"/>
      <c r="BT10" s="74"/>
      <c r="BU10" s="74"/>
      <c r="BV10" s="74"/>
      <c r="BW10" s="74"/>
      <c r="BX10" s="74"/>
      <c r="BY10" s="74"/>
      <c r="BZ10" s="74"/>
      <c r="CA10" s="74"/>
      <c r="CB10" s="74"/>
      <c r="CC10" s="74"/>
      <c r="CD10" s="74"/>
      <c r="CE10" s="74"/>
      <c r="CF10" s="74"/>
      <c r="CG10" s="74"/>
      <c r="CH10" s="74"/>
      <c r="CI10" s="74"/>
    </row>
    <row r="11" spans="1:87" ht="16.5" customHeight="1" thickBot="1" x14ac:dyDescent="0.3">
      <c r="A11" s="137" t="s">
        <v>615</v>
      </c>
      <c r="B11" s="254">
        <v>192</v>
      </c>
      <c r="C11" s="255"/>
      <c r="D11" s="255"/>
      <c r="E11" s="255"/>
      <c r="F11" s="255"/>
      <c r="G11" s="255"/>
      <c r="H11" s="255"/>
      <c r="I11" s="256"/>
      <c r="J11" s="257">
        <v>168</v>
      </c>
      <c r="K11" s="258"/>
      <c r="L11" s="258"/>
      <c r="M11" s="258"/>
      <c r="N11" s="258"/>
      <c r="O11" s="258"/>
      <c r="P11" s="258"/>
      <c r="Q11" s="259"/>
      <c r="R11" s="260">
        <v>98</v>
      </c>
      <c r="S11" s="261"/>
      <c r="T11" s="261"/>
      <c r="U11" s="261"/>
      <c r="V11" s="261"/>
      <c r="W11" s="261"/>
      <c r="X11" s="261"/>
      <c r="Y11" s="262"/>
      <c r="Z11" s="257">
        <v>40</v>
      </c>
      <c r="AA11" s="258"/>
      <c r="AB11" s="258"/>
      <c r="AC11" s="258"/>
      <c r="AD11" s="258"/>
      <c r="AE11" s="258"/>
      <c r="AF11" s="258"/>
      <c r="AG11" s="259"/>
      <c r="AH11" s="70"/>
      <c r="AI11" s="70"/>
      <c r="AJ11" s="70"/>
      <c r="AK11" s="70"/>
      <c r="AL11" s="70"/>
      <c r="AM11" s="70"/>
      <c r="AN11" s="70"/>
      <c r="AO11" s="70"/>
      <c r="AP11" s="70"/>
      <c r="AQ11" s="70"/>
      <c r="AR11" s="70"/>
      <c r="AS11" s="70"/>
      <c r="AT11" s="70"/>
      <c r="AU11" s="70"/>
      <c r="AV11" s="70"/>
      <c r="AW11" s="70"/>
      <c r="AX11" s="70"/>
      <c r="AY11" s="70"/>
      <c r="AZ11" s="70"/>
      <c r="BA11" s="74"/>
      <c r="BB11" s="74"/>
      <c r="BC11" s="74"/>
      <c r="BD11" s="74"/>
      <c r="BE11" s="74"/>
      <c r="BF11" s="74"/>
      <c r="BG11" s="74"/>
      <c r="BH11" s="74"/>
      <c r="BI11" s="74"/>
      <c r="BJ11" s="74"/>
      <c r="BK11" s="74"/>
      <c r="BL11" s="74"/>
      <c r="BM11" s="74"/>
      <c r="BN11" s="74"/>
      <c r="BO11" s="74"/>
      <c r="BP11" s="74"/>
      <c r="BQ11" s="74"/>
      <c r="BR11" s="74"/>
      <c r="BS11" s="74"/>
      <c r="BT11" s="74"/>
      <c r="BU11" s="74"/>
      <c r="BV11" s="74"/>
      <c r="BW11" s="74"/>
      <c r="BX11" s="74"/>
      <c r="BY11" s="74"/>
      <c r="BZ11" s="74"/>
      <c r="CA11" s="74"/>
      <c r="CB11" s="74"/>
      <c r="CC11" s="74"/>
      <c r="CD11" s="74"/>
      <c r="CE11" s="74"/>
      <c r="CF11" s="74"/>
      <c r="CG11" s="74"/>
      <c r="CH11" s="74"/>
      <c r="CI11" s="74"/>
    </row>
    <row r="12" spans="1:87" ht="16.5" customHeight="1" x14ac:dyDescent="0.35">
      <c r="A12" s="73"/>
      <c r="B12" s="136"/>
      <c r="C12" s="136"/>
      <c r="D12" s="136"/>
      <c r="E12" s="136"/>
      <c r="F12" s="136"/>
      <c r="G12" s="136"/>
      <c r="H12" s="136"/>
      <c r="I12" s="136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  <c r="AI12" s="70"/>
      <c r="AJ12" s="70"/>
      <c r="AK12" s="70"/>
      <c r="AL12" s="70"/>
      <c r="AM12" s="70"/>
      <c r="AN12" s="70"/>
      <c r="AO12" s="70"/>
      <c r="AP12" s="70"/>
      <c r="AQ12" s="70"/>
      <c r="AR12" s="70"/>
      <c r="AS12" s="70"/>
      <c r="AT12" s="70"/>
      <c r="AU12" s="70"/>
      <c r="AV12" s="70"/>
      <c r="AW12" s="70"/>
      <c r="AX12" s="70"/>
      <c r="AY12" s="70"/>
      <c r="AZ12" s="70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  <c r="BM12" s="74"/>
      <c r="BN12" s="74"/>
      <c r="BO12" s="74"/>
      <c r="BP12" s="74"/>
      <c r="BQ12" s="74"/>
      <c r="BR12" s="74"/>
      <c r="BS12" s="74"/>
      <c r="BT12" s="74"/>
      <c r="BU12" s="74"/>
      <c r="BV12" s="74"/>
      <c r="BW12" s="74"/>
      <c r="BX12" s="74"/>
      <c r="BY12" s="74"/>
      <c r="BZ12" s="74"/>
      <c r="CA12" s="74"/>
      <c r="CB12" s="74"/>
      <c r="CC12" s="74"/>
      <c r="CD12" s="74"/>
      <c r="CE12" s="74"/>
      <c r="CF12" s="74"/>
      <c r="CG12" s="74"/>
      <c r="CH12" s="74"/>
      <c r="CI12" s="74"/>
    </row>
    <row r="13" spans="1:87" ht="15.75" x14ac:dyDescent="0.25">
      <c r="A13" s="91" t="s">
        <v>558</v>
      </c>
      <c r="B13" s="70" t="s">
        <v>559</v>
      </c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  <c r="BZ13" s="74"/>
      <c r="CA13" s="74"/>
      <c r="CB13" s="74"/>
      <c r="CC13" s="74"/>
      <c r="CD13" s="74"/>
      <c r="CE13" s="74"/>
      <c r="CF13" s="74"/>
      <c r="CG13" s="74"/>
      <c r="CH13" s="74"/>
      <c r="CI13" s="74"/>
    </row>
    <row r="14" spans="1:87" ht="15.75" x14ac:dyDescent="0.25">
      <c r="A14" s="70"/>
      <c r="B14" s="70" t="s">
        <v>560</v>
      </c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0"/>
      <c r="AZ14" s="70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4"/>
      <c r="BX14" s="74"/>
      <c r="BY14" s="74"/>
      <c r="BZ14" s="74"/>
      <c r="CA14" s="74"/>
      <c r="CB14" s="74"/>
      <c r="CC14" s="74"/>
      <c r="CD14" s="74"/>
      <c r="CE14" s="74"/>
      <c r="CF14" s="74"/>
      <c r="CG14" s="74"/>
      <c r="CH14" s="74"/>
      <c r="CI14" s="74"/>
    </row>
    <row r="15" spans="1:87" ht="16.5" thickBot="1" x14ac:dyDescent="0.3">
      <c r="A15" s="70"/>
      <c r="B15" s="70"/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  <c r="AI15" s="70"/>
      <c r="AJ15" s="70"/>
      <c r="AK15" s="70"/>
      <c r="AL15" s="70"/>
      <c r="AM15" s="70"/>
      <c r="AN15" s="70"/>
      <c r="AO15" s="70"/>
      <c r="AP15" s="70"/>
      <c r="AQ15" s="70"/>
      <c r="AR15" s="70"/>
      <c r="AS15" s="70"/>
      <c r="AT15" s="70"/>
      <c r="AU15" s="70"/>
      <c r="AV15" s="70"/>
      <c r="AW15" s="70"/>
      <c r="AX15" s="70"/>
      <c r="AY15" s="70"/>
      <c r="AZ15" s="70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</row>
    <row r="16" spans="1:87" ht="15.75" x14ac:dyDescent="0.25">
      <c r="A16" s="92"/>
      <c r="B16" s="242" t="s">
        <v>561</v>
      </c>
      <c r="C16" s="243"/>
      <c r="D16" s="243"/>
      <c r="E16" s="243"/>
      <c r="F16" s="243"/>
      <c r="G16" s="243"/>
      <c r="H16" s="243"/>
      <c r="I16" s="244"/>
      <c r="J16" s="70"/>
      <c r="K16" s="242" t="s">
        <v>562</v>
      </c>
      <c r="L16" s="243"/>
      <c r="M16" s="243"/>
      <c r="N16" s="243"/>
      <c r="O16" s="243"/>
      <c r="P16" s="243"/>
      <c r="Q16" s="243"/>
      <c r="R16" s="244"/>
      <c r="S16" s="70"/>
      <c r="T16" s="242" t="s">
        <v>563</v>
      </c>
      <c r="U16" s="243"/>
      <c r="V16" s="243"/>
      <c r="W16" s="243"/>
      <c r="X16" s="243"/>
      <c r="Y16" s="243"/>
      <c r="Z16" s="243"/>
      <c r="AA16" s="244"/>
      <c r="AB16" s="70"/>
      <c r="AC16" s="242" t="s">
        <v>564</v>
      </c>
      <c r="AD16" s="243"/>
      <c r="AE16" s="243"/>
      <c r="AF16" s="243"/>
      <c r="AG16" s="243"/>
      <c r="AH16" s="243"/>
      <c r="AI16" s="243"/>
      <c r="AJ16" s="244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  <c r="AZ16" s="70"/>
      <c r="BA16" s="74"/>
      <c r="BB16" s="74"/>
      <c r="BC16" s="74"/>
      <c r="BD16" s="74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4"/>
      <c r="CE16" s="74"/>
      <c r="CF16" s="74"/>
      <c r="CG16" s="74"/>
      <c r="CH16" s="74"/>
      <c r="CI16" s="74"/>
    </row>
    <row r="17" spans="1:87" ht="16.5" thickBot="1" x14ac:dyDescent="0.3">
      <c r="A17" s="70"/>
      <c r="B17" s="120">
        <f>B18*128</f>
        <v>128</v>
      </c>
      <c r="C17" s="121">
        <f>C18*64</f>
        <v>64</v>
      </c>
      <c r="D17" s="121">
        <f>D18*32</f>
        <v>0</v>
      </c>
      <c r="E17" s="121">
        <f>E18*16</f>
        <v>0</v>
      </c>
      <c r="F17" s="121">
        <f>F18*8</f>
        <v>0</v>
      </c>
      <c r="G17" s="121">
        <f>G18*4</f>
        <v>0</v>
      </c>
      <c r="H17" s="121">
        <f>H18*2</f>
        <v>0</v>
      </c>
      <c r="I17" s="122">
        <f>I18*1</f>
        <v>0</v>
      </c>
      <c r="J17" s="119"/>
      <c r="K17" s="120">
        <f>K18*128</f>
        <v>128</v>
      </c>
      <c r="L17" s="121">
        <f>L18*64</f>
        <v>0</v>
      </c>
      <c r="M17" s="121">
        <f>M18*32</f>
        <v>32</v>
      </c>
      <c r="N17" s="121">
        <f>N18*16</f>
        <v>0</v>
      </c>
      <c r="O17" s="121">
        <f>O18*8</f>
        <v>8</v>
      </c>
      <c r="P17" s="121">
        <f>P18*4</f>
        <v>0</v>
      </c>
      <c r="Q17" s="121">
        <f>Q18*2</f>
        <v>0</v>
      </c>
      <c r="R17" s="122">
        <f>R18*1</f>
        <v>0</v>
      </c>
      <c r="S17" s="115"/>
      <c r="T17" s="120">
        <f>T18*128</f>
        <v>0</v>
      </c>
      <c r="U17" s="121">
        <f>U18*64</f>
        <v>64</v>
      </c>
      <c r="V17" s="121">
        <f>V18*32</f>
        <v>32</v>
      </c>
      <c r="W17" s="121">
        <f>W18*16</f>
        <v>0</v>
      </c>
      <c r="X17" s="121">
        <f>X18*8</f>
        <v>0</v>
      </c>
      <c r="Y17" s="121">
        <f>Y18*4</f>
        <v>0</v>
      </c>
      <c r="Z17" s="121">
        <f>Z18*2</f>
        <v>2</v>
      </c>
      <c r="AA17" s="122">
        <f>AA18*1</f>
        <v>0</v>
      </c>
      <c r="AB17" s="115"/>
      <c r="AC17" s="120">
        <f>AC18*128</f>
        <v>0</v>
      </c>
      <c r="AD17" s="121">
        <f>AD18*64</f>
        <v>0</v>
      </c>
      <c r="AE17" s="121">
        <f>AE18*32</f>
        <v>32</v>
      </c>
      <c r="AF17" s="121">
        <f>AF18*16</f>
        <v>0</v>
      </c>
      <c r="AG17" s="121">
        <f>AG18*8</f>
        <v>8</v>
      </c>
      <c r="AH17" s="121">
        <f>AH18*4</f>
        <v>0</v>
      </c>
      <c r="AI17" s="121">
        <f>AI18*2</f>
        <v>0</v>
      </c>
      <c r="AJ17" s="122">
        <f>AJ18*1</f>
        <v>0</v>
      </c>
      <c r="AK17" s="70"/>
      <c r="AL17" s="70"/>
      <c r="AM17" s="70"/>
      <c r="AN17" s="70"/>
      <c r="AO17" s="70"/>
      <c r="AP17" s="70"/>
      <c r="AQ17" s="70"/>
      <c r="AR17" s="70"/>
      <c r="AS17" s="70"/>
      <c r="AT17" s="70"/>
      <c r="AU17" s="70"/>
      <c r="AV17" s="70"/>
      <c r="AW17" s="70"/>
      <c r="AX17" s="70"/>
      <c r="AY17" s="70"/>
      <c r="AZ17" s="70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</row>
    <row r="18" spans="1:87" ht="16.5" thickBot="1" x14ac:dyDescent="0.3">
      <c r="A18" s="93" t="s">
        <v>565</v>
      </c>
      <c r="B18" s="94">
        <v>1</v>
      </c>
      <c r="C18" s="94">
        <v>1</v>
      </c>
      <c r="D18" s="94">
        <v>0</v>
      </c>
      <c r="E18" s="94">
        <v>0</v>
      </c>
      <c r="F18" s="94">
        <v>0</v>
      </c>
      <c r="G18" s="94">
        <v>0</v>
      </c>
      <c r="H18" s="94">
        <v>0</v>
      </c>
      <c r="I18" s="94">
        <v>0</v>
      </c>
      <c r="J18" s="70"/>
      <c r="K18" s="94">
        <v>1</v>
      </c>
      <c r="L18" s="94">
        <v>0</v>
      </c>
      <c r="M18" s="94">
        <v>1</v>
      </c>
      <c r="N18" s="94">
        <v>0</v>
      </c>
      <c r="O18" s="94">
        <v>1</v>
      </c>
      <c r="P18" s="94">
        <v>0</v>
      </c>
      <c r="Q18" s="94">
        <v>0</v>
      </c>
      <c r="R18" s="94">
        <v>0</v>
      </c>
      <c r="S18" s="75"/>
      <c r="T18" s="94">
        <v>0</v>
      </c>
      <c r="U18" s="94">
        <v>1</v>
      </c>
      <c r="V18" s="94">
        <v>1</v>
      </c>
      <c r="W18" s="94">
        <v>0</v>
      </c>
      <c r="X18" s="94">
        <v>0</v>
      </c>
      <c r="Y18" s="94">
        <v>0</v>
      </c>
      <c r="Z18" s="94">
        <v>1</v>
      </c>
      <c r="AA18" s="94">
        <v>0</v>
      </c>
      <c r="AB18" s="75"/>
      <c r="AC18" s="94">
        <v>0</v>
      </c>
      <c r="AD18" s="94">
        <v>0</v>
      </c>
      <c r="AE18" s="94">
        <v>1</v>
      </c>
      <c r="AF18" s="94">
        <v>0</v>
      </c>
      <c r="AG18" s="94">
        <v>1</v>
      </c>
      <c r="AH18" s="94">
        <v>0</v>
      </c>
      <c r="AI18" s="94">
        <v>0</v>
      </c>
      <c r="AJ18" s="94">
        <v>0</v>
      </c>
      <c r="AK18" s="70"/>
      <c r="AL18" s="70"/>
      <c r="AM18" s="70"/>
      <c r="AN18" s="70"/>
      <c r="AO18" s="70"/>
      <c r="AP18" s="70"/>
      <c r="AQ18" s="70"/>
      <c r="AR18" s="70"/>
      <c r="AS18" s="70"/>
      <c r="AT18" s="70"/>
      <c r="AU18" s="70"/>
      <c r="AV18" s="70"/>
      <c r="AW18" s="70"/>
      <c r="AX18" s="70"/>
      <c r="AY18" s="70"/>
      <c r="AZ18" s="70"/>
      <c r="BA18" s="74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  <c r="BM18" s="74"/>
      <c r="BN18" s="74"/>
      <c r="BO18" s="74"/>
      <c r="BP18" s="74"/>
      <c r="BQ18" s="74"/>
      <c r="BR18" s="74"/>
      <c r="BS18" s="74"/>
      <c r="BT18" s="74"/>
      <c r="BU18" s="74"/>
      <c r="BV18" s="74"/>
      <c r="BW18" s="74"/>
      <c r="BX18" s="74"/>
      <c r="BY18" s="74"/>
      <c r="BZ18" s="74"/>
      <c r="CA18" s="74"/>
      <c r="CB18" s="74"/>
      <c r="CC18" s="74"/>
      <c r="CD18" s="74"/>
      <c r="CE18" s="74"/>
      <c r="CF18" s="74"/>
      <c r="CG18" s="74"/>
      <c r="CH18" s="74"/>
      <c r="CI18" s="74"/>
    </row>
    <row r="19" spans="1:87" ht="16.5" thickBot="1" x14ac:dyDescent="0.3">
      <c r="A19" s="93" t="s">
        <v>566</v>
      </c>
      <c r="B19" s="245">
        <f>SUM(B17:I17)</f>
        <v>192</v>
      </c>
      <c r="C19" s="246"/>
      <c r="D19" s="246"/>
      <c r="E19" s="246"/>
      <c r="F19" s="246"/>
      <c r="G19" s="246"/>
      <c r="H19" s="246"/>
      <c r="I19" s="247"/>
      <c r="J19" s="70"/>
      <c r="K19" s="245">
        <f>SUM(K17:R17)</f>
        <v>168</v>
      </c>
      <c r="L19" s="246"/>
      <c r="M19" s="246"/>
      <c r="N19" s="246"/>
      <c r="O19" s="246"/>
      <c r="P19" s="246"/>
      <c r="Q19" s="246"/>
      <c r="R19" s="247"/>
      <c r="S19" s="75"/>
      <c r="T19" s="245">
        <f>SUM(T17:AA17)</f>
        <v>98</v>
      </c>
      <c r="U19" s="246"/>
      <c r="V19" s="246"/>
      <c r="W19" s="246"/>
      <c r="X19" s="246"/>
      <c r="Y19" s="246"/>
      <c r="Z19" s="246"/>
      <c r="AA19" s="247"/>
      <c r="AB19" s="75"/>
      <c r="AC19" s="245">
        <f>SUM(AC17:AJ17)</f>
        <v>40</v>
      </c>
      <c r="AD19" s="246"/>
      <c r="AE19" s="246"/>
      <c r="AF19" s="246"/>
      <c r="AG19" s="246"/>
      <c r="AH19" s="246"/>
      <c r="AI19" s="246"/>
      <c r="AJ19" s="247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  <c r="BZ19" s="74"/>
      <c r="CA19" s="74"/>
      <c r="CB19" s="74"/>
      <c r="CC19" s="74"/>
      <c r="CD19" s="74"/>
      <c r="CE19" s="74"/>
      <c r="CF19" s="74"/>
      <c r="CG19" s="74"/>
      <c r="CH19" s="74"/>
      <c r="CI19" s="74"/>
    </row>
    <row r="20" spans="1:87" ht="15.75" x14ac:dyDescent="0.25">
      <c r="A20" s="92"/>
      <c r="B20" s="238" t="str">
        <f>LOOKUP(B19,{0,127,128,192,224,240},{"Class A Network","Loopback Address","Class B Network","Class C Network","CAUTION - Class D Network","CAUTION - Class E Network"})</f>
        <v>Class C Network</v>
      </c>
      <c r="C20" s="238"/>
      <c r="D20" s="238"/>
      <c r="E20" s="238"/>
      <c r="F20" s="238"/>
      <c r="G20" s="238"/>
      <c r="H20" s="238"/>
      <c r="I20" s="238"/>
      <c r="J20" s="70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75"/>
      <c r="AA20" s="75"/>
      <c r="AB20" s="75"/>
      <c r="AC20" s="75"/>
      <c r="AD20" s="75"/>
      <c r="AE20" s="75"/>
      <c r="AF20" s="75"/>
      <c r="AG20" s="75"/>
      <c r="AH20" s="75"/>
      <c r="AI20" s="75"/>
      <c r="AJ20" s="75"/>
      <c r="AK20" s="70"/>
      <c r="AL20" s="70"/>
      <c r="AM20" s="70"/>
      <c r="AN20" s="70"/>
      <c r="AO20" s="70"/>
      <c r="AP20" s="70"/>
      <c r="AQ20" s="70"/>
      <c r="AR20" s="70"/>
      <c r="AS20" s="70"/>
      <c r="AT20" s="70"/>
      <c r="AU20" s="70"/>
      <c r="AV20" s="70"/>
      <c r="AW20" s="70"/>
      <c r="AX20" s="70"/>
      <c r="AY20" s="70"/>
      <c r="AZ20" s="70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  <c r="BM20" s="74"/>
      <c r="BN20" s="74"/>
      <c r="BO20" s="74"/>
      <c r="BP20" s="74"/>
      <c r="BQ20" s="74"/>
      <c r="BR20" s="74"/>
      <c r="BS20" s="74"/>
      <c r="BT20" s="74"/>
      <c r="BU20" s="74"/>
      <c r="BV20" s="74"/>
      <c r="BW20" s="74"/>
      <c r="BX20" s="74"/>
      <c r="BY20" s="74"/>
      <c r="BZ20" s="74"/>
      <c r="CA20" s="74"/>
      <c r="CB20" s="74"/>
      <c r="CC20" s="74"/>
      <c r="CD20" s="74"/>
      <c r="CE20" s="74"/>
      <c r="CF20" s="74"/>
      <c r="CG20" s="74"/>
      <c r="CH20" s="74"/>
      <c r="CI20" s="74"/>
    </row>
    <row r="21" spans="1:87" ht="15.75" x14ac:dyDescent="0.25">
      <c r="A21" s="92"/>
      <c r="B21" s="75"/>
      <c r="C21" s="75"/>
      <c r="D21" s="75"/>
      <c r="E21" s="75"/>
      <c r="F21" s="75"/>
      <c r="G21" s="75"/>
      <c r="H21" s="75"/>
      <c r="I21" s="75"/>
      <c r="J21" s="70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5"/>
      <c r="AA21" s="75"/>
      <c r="AB21" s="75"/>
      <c r="AC21" s="75"/>
      <c r="AD21" s="75"/>
      <c r="AE21" s="75"/>
      <c r="AF21" s="75"/>
      <c r="AG21" s="75"/>
      <c r="AH21" s="75"/>
      <c r="AI21" s="75"/>
      <c r="AJ21" s="75"/>
      <c r="AK21" s="70"/>
      <c r="AL21" s="70"/>
      <c r="AM21" s="70"/>
      <c r="AN21" s="70"/>
      <c r="AO21" s="70"/>
      <c r="AP21" s="70"/>
      <c r="AQ21" s="70"/>
      <c r="AR21" s="70"/>
      <c r="AS21" s="70"/>
      <c r="AT21" s="70"/>
      <c r="AU21" s="70"/>
      <c r="AV21" s="70"/>
      <c r="AW21" s="70"/>
      <c r="AX21" s="70"/>
      <c r="AY21" s="70"/>
      <c r="AZ21" s="70"/>
      <c r="BA21" s="74"/>
      <c r="BB21" s="74"/>
      <c r="BC21" s="74"/>
      <c r="BD21" s="74"/>
      <c r="BE21" s="74"/>
      <c r="BF21" s="74"/>
      <c r="BG21" s="74"/>
      <c r="BH21" s="74"/>
      <c r="BI21" s="74"/>
      <c r="BJ21" s="74"/>
      <c r="BK21" s="74"/>
      <c r="BL21" s="74"/>
      <c r="BM21" s="74"/>
      <c r="BN21" s="74"/>
      <c r="BO21" s="74"/>
      <c r="BP21" s="74"/>
      <c r="BQ21" s="74"/>
      <c r="BR21" s="74"/>
      <c r="BS21" s="74"/>
      <c r="BT21" s="74"/>
      <c r="BU21" s="74"/>
      <c r="BV21" s="74"/>
      <c r="BW21" s="74"/>
      <c r="BX21" s="74"/>
      <c r="BY21" s="74"/>
      <c r="BZ21" s="74"/>
      <c r="CA21" s="74"/>
      <c r="CB21" s="74"/>
      <c r="CC21" s="74"/>
      <c r="CD21" s="74"/>
      <c r="CE21" s="74"/>
      <c r="CF21" s="74"/>
      <c r="CG21" s="74"/>
      <c r="CH21" s="74"/>
      <c r="CI21" s="74"/>
    </row>
    <row r="22" spans="1:87" ht="15.75" x14ac:dyDescent="0.25">
      <c r="A22" s="92" t="s">
        <v>567</v>
      </c>
      <c r="B22" s="116">
        <f>B23*128</f>
        <v>128</v>
      </c>
      <c r="C22" s="116">
        <f>C23*64</f>
        <v>64</v>
      </c>
      <c r="D22" s="116">
        <f>D23*32</f>
        <v>32</v>
      </c>
      <c r="E22" s="116">
        <f>E23*16</f>
        <v>16</v>
      </c>
      <c r="F22" s="116">
        <f>F23*8</f>
        <v>8</v>
      </c>
      <c r="G22" s="116">
        <f>G23*4</f>
        <v>4</v>
      </c>
      <c r="H22" s="116">
        <f>H23*2</f>
        <v>2</v>
      </c>
      <c r="I22" s="116">
        <f>I23*1</f>
        <v>1</v>
      </c>
      <c r="J22" s="123"/>
      <c r="K22" s="116">
        <f>K23*128</f>
        <v>128</v>
      </c>
      <c r="L22" s="116">
        <f>L23*64</f>
        <v>64</v>
      </c>
      <c r="M22" s="116">
        <f>M23*32</f>
        <v>32</v>
      </c>
      <c r="N22" s="116">
        <f>N23*16</f>
        <v>16</v>
      </c>
      <c r="O22" s="116">
        <f>O23*8</f>
        <v>8</v>
      </c>
      <c r="P22" s="116">
        <f>P23*4</f>
        <v>4</v>
      </c>
      <c r="Q22" s="116">
        <f>Q23*2</f>
        <v>2</v>
      </c>
      <c r="R22" s="116">
        <f>R23*1</f>
        <v>1</v>
      </c>
      <c r="S22" s="117"/>
      <c r="T22" s="116">
        <f>T23*128</f>
        <v>128</v>
      </c>
      <c r="U22" s="116">
        <f>U23*64</f>
        <v>64</v>
      </c>
      <c r="V22" s="116">
        <f>V23*32</f>
        <v>32</v>
      </c>
      <c r="W22" s="116">
        <f>W23*16</f>
        <v>16</v>
      </c>
      <c r="X22" s="116">
        <f>X23*8</f>
        <v>8</v>
      </c>
      <c r="Y22" s="116">
        <f>Y23*4</f>
        <v>4</v>
      </c>
      <c r="Z22" s="116">
        <f>Z23*2</f>
        <v>2</v>
      </c>
      <c r="AA22" s="116">
        <f>AA23*1</f>
        <v>1</v>
      </c>
      <c r="AB22" s="115"/>
      <c r="AC22" s="114"/>
      <c r="AD22" s="114"/>
      <c r="AE22" s="114"/>
      <c r="AF22" s="114"/>
      <c r="AG22" s="114"/>
      <c r="AH22" s="114"/>
      <c r="AI22" s="114"/>
      <c r="AJ22" s="114"/>
      <c r="AK22" s="70"/>
      <c r="AL22" s="70"/>
      <c r="AM22" s="70"/>
      <c r="AN22" s="70"/>
      <c r="AO22" s="70"/>
      <c r="AP22" s="70"/>
      <c r="AQ22" s="70"/>
      <c r="AR22" s="70"/>
      <c r="AS22" s="70"/>
      <c r="AT22" s="70"/>
      <c r="AU22" s="70"/>
      <c r="AV22" s="70"/>
      <c r="AW22" s="70"/>
      <c r="AX22" s="70"/>
      <c r="AY22" s="70"/>
      <c r="AZ22" s="70"/>
      <c r="BA22" s="74"/>
      <c r="BB22" s="74"/>
      <c r="BC22" s="74"/>
      <c r="BD22" s="74"/>
      <c r="BE22" s="74"/>
      <c r="BF22" s="74"/>
      <c r="BG22" s="74"/>
      <c r="BH22" s="74"/>
      <c r="BI22" s="74"/>
      <c r="BJ22" s="74"/>
      <c r="BK22" s="74"/>
      <c r="BL22" s="74"/>
      <c r="BM22" s="74"/>
      <c r="BN22" s="74"/>
      <c r="BO22" s="74"/>
      <c r="BP22" s="74"/>
      <c r="BQ22" s="74"/>
      <c r="BR22" s="74"/>
      <c r="BS22" s="74"/>
      <c r="BT22" s="74"/>
      <c r="BU22" s="74"/>
      <c r="BV22" s="74"/>
      <c r="BW22" s="74"/>
      <c r="BX22" s="74"/>
      <c r="BY22" s="74"/>
      <c r="BZ22" s="74"/>
      <c r="CA22" s="74"/>
      <c r="CB22" s="74"/>
      <c r="CC22" s="74"/>
      <c r="CD22" s="74"/>
      <c r="CE22" s="74"/>
      <c r="CF22" s="74"/>
      <c r="CG22" s="74"/>
      <c r="CH22" s="74"/>
      <c r="CI22" s="74"/>
    </row>
    <row r="23" spans="1:87" ht="15.75" x14ac:dyDescent="0.25">
      <c r="A23" s="93" t="s">
        <v>568</v>
      </c>
      <c r="B23" s="128" t="str">
        <f>IF(B20="","",IF(B20="CAUTION - Class D Network","0",IF(B20="CAUTION - Class E Network","0",IF(B20="Loopback Address","0","1"))))</f>
        <v>1</v>
      </c>
      <c r="C23" s="128" t="str">
        <f>IF(B20="","",IF(B20="CAUTION - Class D Network","0",IF(B20="CAUTION - Class E Network","0",IF(B20="Loopback Address","0","1"))))</f>
        <v>1</v>
      </c>
      <c r="D23" s="128" t="str">
        <f>IF(B20="","",IF(B20="CAUTION - Class D Network","0",IF(B20="CAUTION - Class E Network","0",IF(B20="Loopback Address","0","1"))))</f>
        <v>1</v>
      </c>
      <c r="E23" s="128" t="str">
        <f>IF(B20="","",IF(B20="CAUTION - Class D Network","0",IF(B20="CAUTION - Class E Network","0",IF(B20="Loopback Address","0","1"))))</f>
        <v>1</v>
      </c>
      <c r="F23" s="128" t="str">
        <f>IF(B20="","",IF(B20="CAUTION - Class D Network","0",IF(B20="CAUTION - Class E Network","0",IF(B20="Loopback Address","0","1"))))</f>
        <v>1</v>
      </c>
      <c r="G23" s="128" t="str">
        <f>IF(B20="","",IF(B20="CAUTION - Class D Network","0",IF(B20="CAUTION - Class E Network","0",IF(B20="Loopback Address","0","1"))))</f>
        <v>1</v>
      </c>
      <c r="H23" s="128" t="str">
        <f>IF(B20="","",IF(B20="CAUTION - Class D Network","0",IF(B20="CAUTION - Class E Network","0",IF(B20="Loopback Address","0","1"))))</f>
        <v>1</v>
      </c>
      <c r="I23" s="128" t="str">
        <f>IF(B20="","",IF(B20="CAUTION - Class D Network","0",IF(B20="CAUTION - Class E Network","0",IF(B20="Loopback Address","0","1"))))</f>
        <v>1</v>
      </c>
      <c r="J23" s="70"/>
      <c r="K23" s="128" t="str">
        <f>IF(B20="","",IF(B20="Class B Network","1",IF(B20="Class C Network","1","0")))</f>
        <v>1</v>
      </c>
      <c r="L23" s="128" t="str">
        <f>IF(B20="","",IF(B20="Class B Network","1",IF(B20="Class C Network","1","0")))</f>
        <v>1</v>
      </c>
      <c r="M23" s="128" t="str">
        <f>IF(B20="","",IF(B20="Class B Network","1",IF(B20="Class C Network","1","0")))</f>
        <v>1</v>
      </c>
      <c r="N23" s="128" t="str">
        <f>IF(B20="","",IF(B20="Class B Network","1",IF(B20="Class C Network","1","0")))</f>
        <v>1</v>
      </c>
      <c r="O23" s="128" t="str">
        <f>IF(B20="","",IF(B20="Class B Network","1",IF(B20="Class C Network","1","0")))</f>
        <v>1</v>
      </c>
      <c r="P23" s="128" t="str">
        <f>IF(B20="","",IF(B20="Class B Network","1",IF(B20="Class C Network","1","0")))</f>
        <v>1</v>
      </c>
      <c r="Q23" s="128" t="str">
        <f>IF(B20="","",IF(B20="Class B Network","1",IF(B20="Class C Network","1","0")))</f>
        <v>1</v>
      </c>
      <c r="R23" s="128" t="str">
        <f>IF(B20="","",IF(B20="Class B Network","1",IF(B20="Class C Network","1","0")))</f>
        <v>1</v>
      </c>
      <c r="S23" s="75"/>
      <c r="T23" s="128" t="str">
        <f>IF(B20="","",IF(B20="Class C Network","1","0"))</f>
        <v>1</v>
      </c>
      <c r="U23" s="128" t="str">
        <f>IF(B20="","",IF(B20="Class C Network","1","0"))</f>
        <v>1</v>
      </c>
      <c r="V23" s="128" t="str">
        <f>IF(B20="","",IF(B20="Class C Network","1","0"))</f>
        <v>1</v>
      </c>
      <c r="W23" s="128" t="str">
        <f>IF(B20="","",IF(B20="Class C Network","1","0"))</f>
        <v>1</v>
      </c>
      <c r="X23" s="128" t="str">
        <f>IF(B20="","",IF(B20="Class C Network","1","0"))</f>
        <v>1</v>
      </c>
      <c r="Y23" s="128" t="str">
        <f>IF(B20="","",IF(B20="Class C Network","1","0"))</f>
        <v>1</v>
      </c>
      <c r="Z23" s="128" t="str">
        <f>IF(B20="","",IF(B20="Class C Network","1","0"))</f>
        <v>1</v>
      </c>
      <c r="AA23" s="128" t="str">
        <f>IF(B20="","",IF(B20="Class C Network","1","0"))</f>
        <v>1</v>
      </c>
      <c r="AB23" s="75"/>
      <c r="AC23" s="128">
        <v>0</v>
      </c>
      <c r="AD23" s="128">
        <v>0</v>
      </c>
      <c r="AE23" s="128">
        <v>0</v>
      </c>
      <c r="AF23" s="128">
        <v>0</v>
      </c>
      <c r="AG23" s="128">
        <v>0</v>
      </c>
      <c r="AH23" s="128">
        <v>0</v>
      </c>
      <c r="AI23" s="128">
        <v>0</v>
      </c>
      <c r="AJ23" s="128">
        <v>0</v>
      </c>
      <c r="AK23" s="70"/>
      <c r="AL23" s="70"/>
      <c r="AM23" s="70"/>
      <c r="AN23" s="70"/>
      <c r="AO23" s="70"/>
      <c r="AP23" s="70"/>
      <c r="AQ23" s="70"/>
      <c r="AR23" s="70"/>
      <c r="AS23" s="70"/>
      <c r="AT23" s="70"/>
      <c r="AU23" s="70"/>
      <c r="AV23" s="70"/>
      <c r="AW23" s="70"/>
      <c r="AX23" s="70"/>
      <c r="AY23" s="70"/>
      <c r="AZ23" s="70"/>
      <c r="BA23" s="74"/>
      <c r="BB23" s="74"/>
      <c r="BC23" s="74"/>
      <c r="BD23" s="74"/>
      <c r="BE23" s="74"/>
      <c r="BF23" s="74"/>
      <c r="BG23" s="74"/>
      <c r="BH23" s="74"/>
      <c r="BI23" s="74"/>
      <c r="BJ23" s="74"/>
      <c r="BK23" s="74"/>
      <c r="BL23" s="74"/>
      <c r="BM23" s="74"/>
      <c r="BN23" s="74"/>
      <c r="BO23" s="74"/>
      <c r="BP23" s="74"/>
      <c r="BQ23" s="74"/>
      <c r="BR23" s="74"/>
      <c r="BS23" s="74"/>
      <c r="BT23" s="74"/>
      <c r="BU23" s="74"/>
      <c r="BV23" s="74"/>
      <c r="BW23" s="74"/>
      <c r="BX23" s="74"/>
      <c r="BY23" s="74"/>
      <c r="BZ23" s="74"/>
      <c r="CA23" s="74"/>
      <c r="CB23" s="74"/>
      <c r="CC23" s="74"/>
      <c r="CD23" s="74"/>
      <c r="CE23" s="74"/>
      <c r="CF23" s="74"/>
      <c r="CG23" s="74"/>
      <c r="CH23" s="74"/>
      <c r="CI23" s="74"/>
    </row>
    <row r="24" spans="1:87" ht="16.5" thickBot="1" x14ac:dyDescent="0.3">
      <c r="A24" s="93" t="s">
        <v>569</v>
      </c>
      <c r="B24" s="239">
        <f>SUM(B22:I22)</f>
        <v>255</v>
      </c>
      <c r="C24" s="240"/>
      <c r="D24" s="240"/>
      <c r="E24" s="240"/>
      <c r="F24" s="240"/>
      <c r="G24" s="240"/>
      <c r="H24" s="240"/>
      <c r="I24" s="241"/>
      <c r="J24" s="70"/>
      <c r="K24" s="239">
        <f>SUM(K22:R22)</f>
        <v>255</v>
      </c>
      <c r="L24" s="240"/>
      <c r="M24" s="240"/>
      <c r="N24" s="240"/>
      <c r="O24" s="240"/>
      <c r="P24" s="240"/>
      <c r="Q24" s="240"/>
      <c r="R24" s="241"/>
      <c r="S24" s="75"/>
      <c r="T24" s="239">
        <f>SUM(T22:AA22)</f>
        <v>255</v>
      </c>
      <c r="U24" s="240"/>
      <c r="V24" s="240"/>
      <c r="W24" s="240"/>
      <c r="X24" s="240"/>
      <c r="Y24" s="240"/>
      <c r="Z24" s="240"/>
      <c r="AA24" s="241"/>
      <c r="AB24" s="75"/>
      <c r="AC24" s="239">
        <v>0</v>
      </c>
      <c r="AD24" s="240"/>
      <c r="AE24" s="240"/>
      <c r="AF24" s="240"/>
      <c r="AG24" s="240"/>
      <c r="AH24" s="240"/>
      <c r="AI24" s="240"/>
      <c r="AJ24" s="241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4"/>
      <c r="BB24" s="74"/>
      <c r="BC24" s="74"/>
      <c r="BD24" s="74"/>
      <c r="BE24" s="74"/>
      <c r="BF24" s="74"/>
      <c r="BG24" s="74"/>
      <c r="BH24" s="74"/>
      <c r="BI24" s="74"/>
      <c r="BJ24" s="74"/>
      <c r="BK24" s="74"/>
      <c r="BL24" s="74"/>
      <c r="BM24" s="74"/>
      <c r="BN24" s="74"/>
      <c r="BO24" s="74"/>
      <c r="BP24" s="74"/>
      <c r="BQ24" s="74"/>
      <c r="BR24" s="74"/>
      <c r="BS24" s="74"/>
      <c r="BT24" s="74"/>
      <c r="BU24" s="74"/>
      <c r="BV24" s="74"/>
      <c r="BW24" s="74"/>
      <c r="BX24" s="74"/>
      <c r="BY24" s="74"/>
      <c r="BZ24" s="74"/>
      <c r="CA24" s="74"/>
      <c r="CB24" s="74"/>
      <c r="CC24" s="74"/>
      <c r="CD24" s="74"/>
      <c r="CE24" s="74"/>
      <c r="CF24" s="74"/>
      <c r="CG24" s="74"/>
      <c r="CH24" s="74"/>
      <c r="CI24" s="74"/>
    </row>
    <row r="25" spans="1:87" ht="15.75" x14ac:dyDescent="0.25">
      <c r="A25" s="92"/>
      <c r="B25" s="235" t="str">
        <f>IF(B20="","",IF(B20="Class B Network","Class B Network bits",IF(B20="Class C Network","Class C Network bits",IF(B20="CAUTION - Class D Network","Multicast Network",IF(B20="Caution - Class E Network","Experimental Network",IF(B20="Loopback Address","127 Octet range","Class A Network bits"))))))</f>
        <v>Class C Network bits</v>
      </c>
      <c r="C25" s="235"/>
      <c r="D25" s="235"/>
      <c r="E25" s="235"/>
      <c r="F25" s="235"/>
      <c r="G25" s="235"/>
      <c r="H25" s="235"/>
      <c r="I25" s="235"/>
      <c r="J25" s="126"/>
      <c r="K25" s="236" t="str">
        <f>IF(B20="","",IF(B20="Class B Network","Class B Network bits",IF(B20="Class C Network","Class C Network bits",IF(B20="CAUTION - Class D Network","Multicast Network",IF(B20="Caution - Class E Network","Experimental Network",IF(B20="Loopback Address","is used for ","Class A Host bits"))))))</f>
        <v>Class C Network bits</v>
      </c>
      <c r="L25" s="236"/>
      <c r="M25" s="236"/>
      <c r="N25" s="236"/>
      <c r="O25" s="236"/>
      <c r="P25" s="236"/>
      <c r="Q25" s="236"/>
      <c r="R25" s="236"/>
      <c r="S25" s="126"/>
      <c r="T25" s="236" t="str">
        <f>IF(B20="","",IF(B20="Class B Network","Class B Host bits",IF(B20="Class C Network","Class C Network bits",IF(B20="CAUTION - Class D Network","Multicast Network",IF(B20="Caution - Class E Network","Experimental Network",IF(B20="Loopback Address","hardware testing purposes,","Class A Host bits"))))))</f>
        <v>Class C Network bits</v>
      </c>
      <c r="U25" s="236"/>
      <c r="V25" s="236"/>
      <c r="W25" s="236"/>
      <c r="X25" s="236"/>
      <c r="Y25" s="236"/>
      <c r="Z25" s="236"/>
      <c r="AA25" s="236"/>
      <c r="AB25" s="126"/>
      <c r="AC25" s="236" t="str">
        <f>IF(T25="","",IF(T25="Class A Host bits","Class A Host bits",IF(T25="Class B Host bits","Class B Host bits",IF(T25="Class C Network bits","Class C Host bits",IF(B20="CAUTION - Class D Network","Multicast Network",IF(B20="CAUTION - Class E Network","Experimental Network",IF(B20="Loopback Address","range unuseable for addressing","")))))))</f>
        <v>Class C Host bits</v>
      </c>
      <c r="AD25" s="236"/>
      <c r="AE25" s="236"/>
      <c r="AF25" s="236"/>
      <c r="AG25" s="236"/>
      <c r="AH25" s="236"/>
      <c r="AI25" s="236"/>
      <c r="AJ25" s="236"/>
      <c r="AK25" s="70"/>
      <c r="AL25" s="70"/>
      <c r="AM25" s="70"/>
      <c r="AN25" s="70"/>
      <c r="AO25" s="70"/>
      <c r="AP25" s="70"/>
      <c r="AQ25" s="70"/>
      <c r="AR25" s="70"/>
      <c r="AS25" s="70"/>
      <c r="AT25" s="70"/>
      <c r="AU25" s="70"/>
      <c r="AV25" s="70"/>
      <c r="AW25" s="70"/>
      <c r="AX25" s="70"/>
      <c r="AY25" s="70"/>
      <c r="AZ25" s="70"/>
      <c r="BA25" s="74"/>
      <c r="BB25" s="74"/>
      <c r="BC25" s="74"/>
      <c r="BD25" s="74"/>
      <c r="BE25" s="74"/>
      <c r="BF25" s="74"/>
      <c r="BG25" s="74"/>
      <c r="BH25" s="74"/>
      <c r="BI25" s="74"/>
      <c r="BJ25" s="74"/>
      <c r="BK25" s="74"/>
      <c r="BL25" s="74"/>
      <c r="BM25" s="74"/>
      <c r="BN25" s="74"/>
      <c r="BO25" s="74"/>
      <c r="BP25" s="74"/>
      <c r="BQ25" s="74"/>
      <c r="BR25" s="74"/>
      <c r="BS25" s="74"/>
      <c r="BT25" s="74"/>
      <c r="BU25" s="74"/>
      <c r="BV25" s="74"/>
      <c r="BW25" s="74"/>
      <c r="BX25" s="74"/>
      <c r="BY25" s="74"/>
      <c r="BZ25" s="74"/>
      <c r="CA25" s="74"/>
      <c r="CB25" s="74"/>
      <c r="CC25" s="74"/>
      <c r="CD25" s="74"/>
      <c r="CE25" s="74"/>
      <c r="CF25" s="74"/>
      <c r="CG25" s="74"/>
      <c r="CH25" s="74"/>
      <c r="CI25" s="74"/>
    </row>
    <row r="26" spans="1:87" ht="15.75" x14ac:dyDescent="0.25">
      <c r="A26" s="92"/>
      <c r="B26" s="75"/>
      <c r="C26" s="75"/>
      <c r="D26" s="75"/>
      <c r="E26" s="75"/>
      <c r="F26" s="75"/>
      <c r="G26" s="75"/>
      <c r="H26" s="75"/>
      <c r="I26" s="75"/>
      <c r="J26" s="70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75"/>
      <c r="AA26" s="75"/>
      <c r="AB26" s="75"/>
      <c r="AC26" s="75"/>
      <c r="AD26" s="75"/>
      <c r="AE26" s="75"/>
      <c r="AF26" s="75"/>
      <c r="AG26" s="75"/>
      <c r="AH26" s="75"/>
      <c r="AI26" s="75"/>
      <c r="AJ26" s="75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  <c r="AY26" s="70"/>
      <c r="AZ26" s="70"/>
      <c r="BA26" s="74"/>
      <c r="BB26" s="74"/>
      <c r="BC26" s="74"/>
      <c r="BD26" s="74"/>
      <c r="BE26" s="74"/>
      <c r="BF26" s="74"/>
      <c r="BG26" s="74"/>
      <c r="BH26" s="74"/>
      <c r="BI26" s="74"/>
      <c r="BJ26" s="74"/>
      <c r="BK26" s="74"/>
      <c r="BL26" s="74"/>
      <c r="BM26" s="74"/>
      <c r="BN26" s="74"/>
      <c r="BO26" s="74"/>
      <c r="BP26" s="74"/>
      <c r="BQ26" s="74"/>
      <c r="BR26" s="74"/>
      <c r="BS26" s="74"/>
      <c r="BT26" s="74"/>
      <c r="BU26" s="74"/>
      <c r="BV26" s="74"/>
      <c r="BW26" s="74"/>
      <c r="BX26" s="74"/>
      <c r="BY26" s="74"/>
      <c r="BZ26" s="74"/>
      <c r="CA26" s="74"/>
      <c r="CB26" s="74"/>
      <c r="CC26" s="74"/>
      <c r="CD26" s="74"/>
      <c r="CE26" s="74"/>
      <c r="CF26" s="74"/>
      <c r="CG26" s="74"/>
      <c r="CH26" s="74"/>
      <c r="CI26" s="74"/>
    </row>
    <row r="27" spans="1:87" ht="16.5" thickBot="1" x14ac:dyDescent="0.3">
      <c r="A27" s="95" t="s">
        <v>570</v>
      </c>
      <c r="B27" s="237" t="s">
        <v>561</v>
      </c>
      <c r="C27" s="237"/>
      <c r="D27" s="237"/>
      <c r="E27" s="96"/>
      <c r="F27" s="96"/>
      <c r="G27" s="96"/>
      <c r="H27" s="96"/>
      <c r="I27" s="96"/>
      <c r="J27" s="97"/>
      <c r="K27" s="237" t="s">
        <v>562</v>
      </c>
      <c r="L27" s="237"/>
      <c r="M27" s="237"/>
      <c r="N27" s="96"/>
      <c r="O27" s="96"/>
      <c r="P27" s="96"/>
      <c r="Q27" s="96"/>
      <c r="R27" s="96"/>
      <c r="S27" s="96"/>
      <c r="T27" s="237" t="s">
        <v>563</v>
      </c>
      <c r="U27" s="237"/>
      <c r="V27" s="237"/>
      <c r="W27" s="96"/>
      <c r="X27" s="96"/>
      <c r="Y27" s="96"/>
      <c r="Z27" s="96"/>
      <c r="AA27" s="96"/>
      <c r="AB27" s="96"/>
      <c r="AC27" s="237" t="s">
        <v>564</v>
      </c>
      <c r="AD27" s="237"/>
      <c r="AE27" s="237"/>
      <c r="AF27" s="96"/>
      <c r="AG27" s="96"/>
      <c r="AH27" s="96"/>
      <c r="AI27" s="96"/>
      <c r="AJ27" s="96"/>
      <c r="AK27" s="70"/>
      <c r="AL27" s="70"/>
      <c r="AM27" s="70"/>
      <c r="AN27" s="70"/>
      <c r="AO27" s="70"/>
      <c r="AP27" s="70"/>
      <c r="AQ27" s="70"/>
      <c r="AR27" s="70"/>
      <c r="AS27" s="70"/>
      <c r="AT27" s="70"/>
      <c r="AU27" s="70"/>
      <c r="AV27" s="70"/>
      <c r="AW27" s="70"/>
      <c r="AX27" s="70"/>
      <c r="AY27" s="70"/>
      <c r="AZ27" s="70"/>
      <c r="BA27" s="74"/>
      <c r="BB27" s="74"/>
      <c r="BC27" s="74"/>
      <c r="BD27" s="74"/>
      <c r="BE27" s="74"/>
      <c r="BF27" s="74"/>
      <c r="BG27" s="74"/>
      <c r="BH27" s="74"/>
      <c r="BI27" s="74"/>
      <c r="BJ27" s="74"/>
      <c r="BK27" s="74"/>
      <c r="BL27" s="74"/>
      <c r="BM27" s="74"/>
      <c r="BN27" s="74"/>
      <c r="BO27" s="74"/>
      <c r="BP27" s="74"/>
      <c r="BQ27" s="74"/>
      <c r="BR27" s="74"/>
      <c r="BS27" s="74"/>
      <c r="BT27" s="74"/>
      <c r="BU27" s="74"/>
      <c r="BV27" s="74"/>
      <c r="BW27" s="74"/>
      <c r="BX27" s="74"/>
      <c r="BY27" s="74"/>
      <c r="BZ27" s="74"/>
      <c r="CA27" s="74"/>
      <c r="CB27" s="74"/>
      <c r="CC27" s="74"/>
      <c r="CD27" s="74"/>
      <c r="CE27" s="74"/>
      <c r="CF27" s="74"/>
      <c r="CG27" s="74"/>
      <c r="CH27" s="74"/>
      <c r="CI27" s="74"/>
    </row>
    <row r="28" spans="1:87" ht="15.75" x14ac:dyDescent="0.25">
      <c r="A28" s="98" t="s">
        <v>571</v>
      </c>
      <c r="B28" s="228">
        <v>192</v>
      </c>
      <c r="C28" s="229"/>
      <c r="D28" s="230"/>
      <c r="E28" s="96"/>
      <c r="F28" s="96"/>
      <c r="G28" s="96"/>
      <c r="H28" s="96"/>
      <c r="I28" s="96"/>
      <c r="J28" s="97"/>
      <c r="K28" s="231">
        <v>168</v>
      </c>
      <c r="L28" s="229"/>
      <c r="M28" s="230"/>
      <c r="N28" s="96"/>
      <c r="O28" s="96"/>
      <c r="P28" s="96"/>
      <c r="Q28" s="96"/>
      <c r="R28" s="96"/>
      <c r="S28" s="96"/>
      <c r="T28" s="231">
        <v>98</v>
      </c>
      <c r="U28" s="229"/>
      <c r="V28" s="230"/>
      <c r="W28" s="96"/>
      <c r="X28" s="96"/>
      <c r="Y28" s="96"/>
      <c r="Z28" s="96"/>
      <c r="AA28" s="96"/>
      <c r="AB28" s="96"/>
      <c r="AC28" s="231">
        <v>40</v>
      </c>
      <c r="AD28" s="229"/>
      <c r="AE28" s="230"/>
      <c r="AF28" s="96"/>
      <c r="AG28" s="96"/>
      <c r="AH28" s="96"/>
      <c r="AI28" s="96"/>
      <c r="AJ28" s="96"/>
      <c r="AK28" s="70"/>
      <c r="AL28" s="70"/>
      <c r="AM28" s="70"/>
      <c r="AN28" s="70"/>
      <c r="AO28" s="70"/>
      <c r="AP28" s="70"/>
      <c r="AQ28" s="70"/>
      <c r="AR28" s="70"/>
      <c r="AS28" s="70"/>
      <c r="AT28" s="70"/>
      <c r="AU28" s="70"/>
      <c r="AV28" s="70"/>
      <c r="AW28" s="70"/>
      <c r="AX28" s="70"/>
      <c r="AY28" s="70"/>
      <c r="AZ28" s="70"/>
      <c r="BA28" s="74"/>
      <c r="BB28" s="74"/>
      <c r="BC28" s="74"/>
      <c r="BD28" s="74"/>
      <c r="BE28" s="74"/>
      <c r="BF28" s="74"/>
      <c r="BG28" s="74"/>
      <c r="BH28" s="74"/>
      <c r="BI28" s="74"/>
      <c r="BJ28" s="74"/>
      <c r="BK28" s="74"/>
      <c r="BL28" s="74"/>
      <c r="BM28" s="74"/>
      <c r="BN28" s="74"/>
      <c r="BO28" s="74"/>
      <c r="BP28" s="74"/>
      <c r="BQ28" s="74"/>
      <c r="BR28" s="74"/>
      <c r="BS28" s="74"/>
      <c r="BT28" s="74"/>
      <c r="BU28" s="74"/>
      <c r="BV28" s="74"/>
      <c r="BW28" s="74"/>
      <c r="BX28" s="74"/>
      <c r="BY28" s="74"/>
      <c r="BZ28" s="74"/>
      <c r="CA28" s="74"/>
      <c r="CB28" s="74"/>
      <c r="CC28" s="74"/>
      <c r="CD28" s="74"/>
      <c r="CE28" s="74"/>
      <c r="CF28" s="74"/>
      <c r="CG28" s="74"/>
      <c r="CH28" s="74"/>
      <c r="CI28" s="74"/>
    </row>
    <row r="29" spans="1:87" ht="16.5" thickBot="1" x14ac:dyDescent="0.3">
      <c r="A29" s="98" t="s">
        <v>568</v>
      </c>
      <c r="B29" s="232" t="str">
        <f>IF(B28="","",DEC2BIN(B28/1,8))</f>
        <v>11000000</v>
      </c>
      <c r="C29" s="233"/>
      <c r="D29" s="234"/>
      <c r="E29" s="96"/>
      <c r="F29" s="96"/>
      <c r="G29" s="96"/>
      <c r="H29" s="96"/>
      <c r="I29" s="96"/>
      <c r="J29" s="97"/>
      <c r="K29" s="232" t="str">
        <f>IF(K28="","",DEC2BIN(K28/1,8))</f>
        <v>10101000</v>
      </c>
      <c r="L29" s="233"/>
      <c r="M29" s="234"/>
      <c r="N29" s="96"/>
      <c r="O29" s="96"/>
      <c r="P29" s="96"/>
      <c r="Q29" s="96"/>
      <c r="R29" s="96"/>
      <c r="S29" s="96"/>
      <c r="T29" s="232" t="str">
        <f>IF(T28="","",DEC2BIN(T28/1,8))</f>
        <v>01100010</v>
      </c>
      <c r="U29" s="233"/>
      <c r="V29" s="234"/>
      <c r="W29" s="96"/>
      <c r="X29" s="96"/>
      <c r="Y29" s="96"/>
      <c r="Z29" s="96"/>
      <c r="AA29" s="96"/>
      <c r="AB29" s="96"/>
      <c r="AC29" s="232" t="str">
        <f>IF(AC28="","",DEC2BIN(AC28/1,8))</f>
        <v>00101000</v>
      </c>
      <c r="AD29" s="233"/>
      <c r="AE29" s="234"/>
      <c r="AF29" s="96"/>
      <c r="AG29" s="96"/>
      <c r="AH29" s="96"/>
      <c r="AI29" s="96"/>
      <c r="AJ29" s="96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4"/>
      <c r="BB29" s="74"/>
      <c r="BC29" s="74"/>
      <c r="BD29" s="74"/>
      <c r="BE29" s="74"/>
      <c r="BF29" s="74"/>
      <c r="BG29" s="74"/>
      <c r="BH29" s="74"/>
      <c r="BI29" s="74"/>
      <c r="BJ29" s="74"/>
      <c r="BK29" s="74"/>
      <c r="BL29" s="74"/>
      <c r="BM29" s="74"/>
      <c r="BN29" s="74"/>
      <c r="BO29" s="74"/>
      <c r="BP29" s="74"/>
      <c r="BQ29" s="74"/>
      <c r="BR29" s="74"/>
      <c r="BS29" s="74"/>
      <c r="BT29" s="74"/>
      <c r="BU29" s="74"/>
      <c r="BV29" s="74"/>
      <c r="BW29" s="74"/>
      <c r="BX29" s="74"/>
      <c r="BY29" s="74"/>
      <c r="BZ29" s="74"/>
      <c r="CA29" s="74"/>
      <c r="CB29" s="74"/>
      <c r="CC29" s="74"/>
      <c r="CD29" s="74"/>
      <c r="CE29" s="74"/>
      <c r="CF29" s="74"/>
      <c r="CG29" s="74"/>
      <c r="CH29" s="74"/>
      <c r="CI29" s="74"/>
    </row>
    <row r="30" spans="1:87" ht="15.75" x14ac:dyDescent="0.25">
      <c r="A30" s="99"/>
      <c r="B30" s="96"/>
      <c r="C30" s="96"/>
      <c r="D30" s="96"/>
      <c r="E30" s="96"/>
      <c r="F30" s="96"/>
      <c r="G30" s="96"/>
      <c r="H30" s="96"/>
      <c r="I30" s="96"/>
      <c r="J30" s="97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4"/>
      <c r="BB30" s="74"/>
      <c r="BC30" s="74"/>
      <c r="BD30" s="74"/>
      <c r="BE30" s="74"/>
      <c r="BF30" s="74"/>
      <c r="BG30" s="74"/>
      <c r="BH30" s="74"/>
      <c r="BI30" s="74"/>
      <c r="BJ30" s="74"/>
      <c r="BK30" s="74"/>
      <c r="BL30" s="74"/>
      <c r="BM30" s="74"/>
      <c r="BN30" s="74"/>
      <c r="BO30" s="74"/>
      <c r="BP30" s="74"/>
      <c r="BQ30" s="74"/>
      <c r="BR30" s="74"/>
      <c r="BS30" s="74"/>
      <c r="BT30" s="74"/>
      <c r="BU30" s="74"/>
      <c r="BV30" s="74"/>
      <c r="BW30" s="74"/>
      <c r="BX30" s="74"/>
      <c r="BY30" s="74"/>
      <c r="BZ30" s="74"/>
      <c r="CA30" s="74"/>
      <c r="CB30" s="74"/>
      <c r="CC30" s="74"/>
      <c r="CD30" s="74"/>
      <c r="CE30" s="74"/>
      <c r="CF30" s="74"/>
      <c r="CG30" s="74"/>
      <c r="CH30" s="74"/>
      <c r="CI30" s="74"/>
    </row>
    <row r="31" spans="1:87" ht="16.5" thickBot="1" x14ac:dyDescent="0.3">
      <c r="A31" s="75"/>
      <c r="B31" s="75"/>
      <c r="C31" s="116">
        <f>C32*64</f>
        <v>0</v>
      </c>
      <c r="D31" s="116">
        <f>D32*32</f>
        <v>0</v>
      </c>
      <c r="E31" s="116">
        <f>E32*16</f>
        <v>0</v>
      </c>
      <c r="F31" s="116">
        <f>F32*8</f>
        <v>0</v>
      </c>
      <c r="G31" s="116">
        <f>G32*4</f>
        <v>0</v>
      </c>
      <c r="H31" s="116">
        <f>H32*2</f>
        <v>0</v>
      </c>
      <c r="I31" s="116">
        <f>I32*1</f>
        <v>0</v>
      </c>
      <c r="J31" s="117"/>
      <c r="K31" s="116">
        <f>K32*128</f>
        <v>128</v>
      </c>
      <c r="L31" s="116">
        <f>L32*64</f>
        <v>0</v>
      </c>
      <c r="M31" s="116">
        <f>M32*32</f>
        <v>0</v>
      </c>
      <c r="N31" s="116">
        <f>N32*16</f>
        <v>0</v>
      </c>
      <c r="O31" s="116">
        <f>O32*8</f>
        <v>0</v>
      </c>
      <c r="P31" s="116">
        <f>P32*4</f>
        <v>0</v>
      </c>
      <c r="Q31" s="116">
        <f>Q32*2</f>
        <v>0</v>
      </c>
      <c r="R31" s="116">
        <f>R32*1</f>
        <v>0</v>
      </c>
      <c r="S31" s="117"/>
      <c r="T31" s="116">
        <f>T32*128</f>
        <v>128</v>
      </c>
      <c r="U31" s="116">
        <f>U32*64</f>
        <v>64</v>
      </c>
      <c r="V31" s="116">
        <f>V32*32</f>
        <v>0</v>
      </c>
      <c r="W31" s="116">
        <f>W32*16</f>
        <v>0</v>
      </c>
      <c r="X31" s="116">
        <f>X32*8</f>
        <v>0</v>
      </c>
      <c r="Y31" s="116">
        <f>Y32*4</f>
        <v>0</v>
      </c>
      <c r="Z31" s="116">
        <f>Z32*2</f>
        <v>0</v>
      </c>
      <c r="AA31" s="116">
        <f>AA32*1</f>
        <v>0</v>
      </c>
      <c r="AB31" s="71"/>
      <c r="AC31" s="75"/>
      <c r="AD31" s="75"/>
      <c r="AE31" s="75"/>
      <c r="AF31" s="75"/>
      <c r="AG31" s="75"/>
      <c r="AH31" s="75"/>
      <c r="AI31" s="75"/>
      <c r="AJ31" s="75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4"/>
      <c r="BB31" s="74"/>
      <c r="BC31" s="74"/>
      <c r="BD31" s="74"/>
      <c r="BE31" s="74"/>
      <c r="BF31" s="74"/>
      <c r="BG31" s="74"/>
      <c r="BH31" s="74"/>
      <c r="BI31" s="74"/>
      <c r="BJ31" s="74"/>
      <c r="BK31" s="74"/>
      <c r="BL31" s="74"/>
      <c r="BM31" s="74"/>
      <c r="BN31" s="74"/>
      <c r="BO31" s="74"/>
      <c r="BP31" s="74"/>
      <c r="BQ31" s="74"/>
      <c r="BR31" s="74"/>
      <c r="BS31" s="74"/>
      <c r="BT31" s="74"/>
      <c r="BU31" s="74"/>
      <c r="BV31" s="74"/>
      <c r="BW31" s="74"/>
      <c r="BX31" s="74"/>
      <c r="BY31" s="74"/>
      <c r="BZ31" s="74"/>
      <c r="CA31" s="74"/>
      <c r="CB31" s="74"/>
      <c r="CC31" s="74"/>
      <c r="CD31" s="74"/>
      <c r="CE31" s="74"/>
      <c r="CF31" s="74"/>
      <c r="CG31" s="74"/>
      <c r="CH31" s="74"/>
      <c r="CI31" s="74"/>
    </row>
    <row r="32" spans="1:87" ht="16.5" thickBot="1" x14ac:dyDescent="0.3">
      <c r="A32" s="76" t="s">
        <v>533</v>
      </c>
      <c r="B32" s="77">
        <v>0</v>
      </c>
      <c r="C32" s="78">
        <v>0</v>
      </c>
      <c r="D32" s="78">
        <v>0</v>
      </c>
      <c r="E32" s="78">
        <v>0</v>
      </c>
      <c r="F32" s="78">
        <v>0</v>
      </c>
      <c r="G32" s="78">
        <v>0</v>
      </c>
      <c r="H32" s="78">
        <v>0</v>
      </c>
      <c r="I32" s="79">
        <v>0</v>
      </c>
      <c r="J32" s="80"/>
      <c r="K32" s="77">
        <v>1</v>
      </c>
      <c r="L32" s="81">
        <v>0</v>
      </c>
      <c r="M32" s="78">
        <v>0</v>
      </c>
      <c r="N32" s="78">
        <v>0</v>
      </c>
      <c r="O32" s="78">
        <v>0</v>
      </c>
      <c r="P32" s="78">
        <v>0</v>
      </c>
      <c r="Q32" s="78">
        <v>0</v>
      </c>
      <c r="R32" s="79">
        <v>0</v>
      </c>
      <c r="S32" s="80"/>
      <c r="T32" s="77">
        <v>1</v>
      </c>
      <c r="U32" s="81">
        <v>1</v>
      </c>
      <c r="V32" s="81">
        <v>0</v>
      </c>
      <c r="W32" s="78">
        <v>0</v>
      </c>
      <c r="X32" s="78">
        <v>0</v>
      </c>
      <c r="Y32" s="78">
        <v>0</v>
      </c>
      <c r="Z32" s="78">
        <v>0</v>
      </c>
      <c r="AA32" s="79">
        <v>0</v>
      </c>
      <c r="AB32" s="82"/>
      <c r="AC32" s="75"/>
      <c r="AD32" s="75"/>
      <c r="AE32" s="75"/>
      <c r="AF32" s="75"/>
      <c r="AG32" s="75"/>
      <c r="AH32" s="75"/>
      <c r="AI32" s="75"/>
      <c r="AJ32" s="75"/>
      <c r="AK32" s="70"/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0"/>
      <c r="AX32" s="70"/>
      <c r="AY32" s="70"/>
      <c r="AZ32" s="70"/>
      <c r="BA32" s="74"/>
      <c r="BB32" s="74"/>
      <c r="BC32" s="74"/>
      <c r="BD32" s="74"/>
      <c r="BE32" s="74"/>
      <c r="BF32" s="74"/>
      <c r="BG32" s="74"/>
      <c r="BH32" s="74"/>
      <c r="BI32" s="74"/>
      <c r="BJ32" s="74"/>
      <c r="BK32" s="74"/>
      <c r="BL32" s="74"/>
      <c r="BM32" s="74"/>
      <c r="BN32" s="74"/>
      <c r="BO32" s="74"/>
      <c r="BP32" s="74"/>
      <c r="BQ32" s="74"/>
      <c r="BR32" s="74"/>
      <c r="BS32" s="74"/>
      <c r="BT32" s="74"/>
      <c r="BU32" s="74"/>
      <c r="BV32" s="74"/>
      <c r="BW32" s="74"/>
      <c r="BX32" s="74"/>
      <c r="BY32" s="74"/>
      <c r="BZ32" s="74"/>
      <c r="CA32" s="74"/>
      <c r="CB32" s="74"/>
      <c r="CC32" s="74"/>
      <c r="CD32" s="74"/>
      <c r="CE32" s="74"/>
      <c r="CF32" s="74"/>
      <c r="CG32" s="74"/>
      <c r="CH32" s="74"/>
      <c r="CI32" s="74"/>
    </row>
    <row r="33" spans="1:87" ht="16.5" thickBot="1" x14ac:dyDescent="0.3">
      <c r="A33" s="83"/>
      <c r="B33" s="285">
        <f>SUM(B31:I31)</f>
        <v>0</v>
      </c>
      <c r="C33" s="286"/>
      <c r="D33" s="286"/>
      <c r="E33" s="286"/>
      <c r="F33" s="286"/>
      <c r="G33" s="286"/>
      <c r="H33" s="286"/>
      <c r="I33" s="287"/>
      <c r="J33" s="75"/>
      <c r="K33" s="285">
        <f>SUM(K31:R31)</f>
        <v>128</v>
      </c>
      <c r="L33" s="286"/>
      <c r="M33" s="286"/>
      <c r="N33" s="286"/>
      <c r="O33" s="286"/>
      <c r="P33" s="286"/>
      <c r="Q33" s="286"/>
      <c r="R33" s="287"/>
      <c r="S33" s="75"/>
      <c r="T33" s="285">
        <f>SUM(T31:AA31)</f>
        <v>192</v>
      </c>
      <c r="U33" s="286"/>
      <c r="V33" s="286"/>
      <c r="W33" s="286"/>
      <c r="X33" s="286"/>
      <c r="Y33" s="286"/>
      <c r="Z33" s="286"/>
      <c r="AA33" s="287"/>
      <c r="AB33" s="84"/>
      <c r="AC33" s="75"/>
      <c r="AD33" s="75"/>
      <c r="AE33" s="75"/>
      <c r="AF33" s="75"/>
      <c r="AG33" s="75"/>
      <c r="AH33" s="75"/>
      <c r="AI33" s="75"/>
      <c r="AJ33" s="75"/>
      <c r="AK33" s="70"/>
      <c r="AL33" s="70"/>
      <c r="AM33" s="70"/>
      <c r="AN33" s="70"/>
      <c r="AO33" s="70"/>
      <c r="AP33" s="70"/>
      <c r="AQ33" s="70"/>
      <c r="AR33" s="70"/>
      <c r="AS33" s="70"/>
      <c r="AT33" s="70"/>
      <c r="AU33" s="70"/>
      <c r="AV33" s="70"/>
      <c r="AW33" s="70"/>
      <c r="AX33" s="70"/>
      <c r="AY33" s="70"/>
      <c r="AZ33" s="70"/>
      <c r="BA33" s="74"/>
      <c r="BB33" s="74"/>
      <c r="BC33" s="74"/>
      <c r="BD33" s="74"/>
      <c r="BE33" s="74"/>
      <c r="BF33" s="74"/>
      <c r="BG33" s="74"/>
      <c r="BH33" s="74"/>
      <c r="BI33" s="74"/>
      <c r="BJ33" s="74"/>
      <c r="BK33" s="74"/>
      <c r="BL33" s="74"/>
      <c r="BM33" s="74"/>
      <c r="BN33" s="74"/>
      <c r="BO33" s="74"/>
      <c r="BP33" s="74"/>
      <c r="BQ33" s="74"/>
      <c r="BR33" s="74"/>
      <c r="BS33" s="74"/>
      <c r="BT33" s="74"/>
      <c r="BU33" s="74"/>
      <c r="BV33" s="74"/>
      <c r="BW33" s="74"/>
      <c r="BX33" s="74"/>
      <c r="BY33" s="74"/>
      <c r="BZ33" s="74"/>
      <c r="CA33" s="74"/>
      <c r="CB33" s="74"/>
      <c r="CC33" s="74"/>
      <c r="CD33" s="74"/>
      <c r="CE33" s="74"/>
      <c r="CF33" s="74"/>
      <c r="CG33" s="74"/>
      <c r="CH33" s="74"/>
      <c r="CI33" s="74"/>
    </row>
    <row r="34" spans="1:87" ht="16.5" thickBot="1" x14ac:dyDescent="0.3">
      <c r="A34" s="75"/>
      <c r="B34" s="282" t="s">
        <v>534</v>
      </c>
      <c r="C34" s="283"/>
      <c r="D34" s="283"/>
      <c r="E34" s="283"/>
      <c r="F34" s="283"/>
      <c r="G34" s="283"/>
      <c r="H34" s="283"/>
      <c r="I34" s="284"/>
      <c r="J34" s="75"/>
      <c r="K34" s="282" t="s">
        <v>535</v>
      </c>
      <c r="L34" s="283"/>
      <c r="M34" s="283"/>
      <c r="N34" s="283"/>
      <c r="O34" s="283"/>
      <c r="P34" s="283"/>
      <c r="Q34" s="283"/>
      <c r="R34" s="284"/>
      <c r="S34" s="75"/>
      <c r="T34" s="282" t="s">
        <v>536</v>
      </c>
      <c r="U34" s="283"/>
      <c r="V34" s="283"/>
      <c r="W34" s="283"/>
      <c r="X34" s="283"/>
      <c r="Y34" s="283"/>
      <c r="Z34" s="283"/>
      <c r="AA34" s="284"/>
      <c r="AB34" s="84"/>
      <c r="AC34" s="75"/>
      <c r="AD34" s="75"/>
      <c r="AE34" s="75"/>
      <c r="AF34" s="75"/>
      <c r="AG34" s="75"/>
      <c r="AH34" s="75"/>
      <c r="AI34" s="75"/>
      <c r="AJ34" s="75"/>
      <c r="AK34" s="70"/>
      <c r="AL34" s="70"/>
      <c r="AM34" s="70"/>
      <c r="AN34" s="70"/>
      <c r="AO34" s="70"/>
      <c r="AP34" s="70"/>
      <c r="AQ34" s="70"/>
      <c r="AR34" s="70"/>
      <c r="AS34" s="70"/>
      <c r="AT34" s="70"/>
      <c r="AU34" s="70"/>
      <c r="AV34" s="70"/>
      <c r="AW34" s="70"/>
      <c r="AX34" s="70"/>
      <c r="AY34" s="70"/>
      <c r="AZ34" s="70"/>
      <c r="BA34" s="74"/>
      <c r="BB34" s="74"/>
      <c r="BC34" s="74"/>
      <c r="BD34" s="74"/>
      <c r="BE34" s="74"/>
      <c r="BF34" s="74"/>
      <c r="BG34" s="74"/>
      <c r="BH34" s="74"/>
      <c r="BI34" s="74"/>
      <c r="BJ34" s="74"/>
      <c r="BK34" s="74"/>
      <c r="BL34" s="74"/>
      <c r="BM34" s="74"/>
      <c r="BN34" s="74"/>
      <c r="BO34" s="74"/>
      <c r="BP34" s="74"/>
      <c r="BQ34" s="74"/>
      <c r="BR34" s="74"/>
      <c r="BS34" s="74"/>
      <c r="BT34" s="74"/>
      <c r="BU34" s="74"/>
      <c r="BV34" s="74"/>
      <c r="BW34" s="74"/>
      <c r="BX34" s="74"/>
      <c r="BY34" s="74"/>
      <c r="BZ34" s="74"/>
      <c r="CA34" s="74"/>
      <c r="CB34" s="74"/>
      <c r="CC34" s="74"/>
      <c r="CD34" s="74"/>
      <c r="CE34" s="74"/>
      <c r="CF34" s="74"/>
      <c r="CG34" s="74"/>
      <c r="CH34" s="74"/>
      <c r="CI34" s="74"/>
    </row>
    <row r="35" spans="1:87" ht="15.75" x14ac:dyDescent="0.25">
      <c r="A35" s="75"/>
      <c r="B35" s="85" t="s">
        <v>537</v>
      </c>
      <c r="C35" s="75"/>
      <c r="D35" s="75"/>
      <c r="E35" s="75"/>
      <c r="F35" s="75"/>
      <c r="G35" s="75"/>
      <c r="H35" s="75"/>
      <c r="I35" s="75"/>
      <c r="J35" s="75"/>
      <c r="K35" s="75" t="s">
        <v>538</v>
      </c>
      <c r="L35" s="75"/>
      <c r="M35" s="75"/>
      <c r="N35" s="75"/>
      <c r="O35" s="75"/>
      <c r="P35" s="75"/>
      <c r="Q35" s="75"/>
      <c r="R35" s="75"/>
      <c r="S35" s="75"/>
      <c r="T35" s="75" t="s">
        <v>539</v>
      </c>
      <c r="U35" s="75"/>
      <c r="V35" s="75"/>
      <c r="W35" s="75"/>
      <c r="X35" s="75"/>
      <c r="Y35" s="75"/>
      <c r="Z35" s="75"/>
      <c r="AA35" s="75"/>
      <c r="AB35" s="84"/>
      <c r="AC35" s="75"/>
      <c r="AD35" s="75"/>
      <c r="AE35" s="75"/>
      <c r="AF35" s="75"/>
      <c r="AG35" s="75"/>
      <c r="AH35" s="75"/>
      <c r="AI35" s="75"/>
      <c r="AJ35" s="75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4"/>
      <c r="BB35" s="74"/>
      <c r="BC35" s="74"/>
      <c r="BD35" s="74"/>
      <c r="BE35" s="74"/>
      <c r="BF35" s="74"/>
      <c r="BG35" s="74"/>
      <c r="BH35" s="74"/>
      <c r="BI35" s="74"/>
      <c r="BJ35" s="74"/>
      <c r="BK35" s="74"/>
      <c r="BL35" s="74"/>
      <c r="BM35" s="74"/>
      <c r="BN35" s="74"/>
      <c r="BO35" s="74"/>
      <c r="BP35" s="74"/>
      <c r="BQ35" s="74"/>
      <c r="BR35" s="74"/>
      <c r="BS35" s="74"/>
      <c r="BT35" s="74"/>
      <c r="BU35" s="74"/>
      <c r="BV35" s="74"/>
      <c r="BW35" s="74"/>
      <c r="BX35" s="74"/>
      <c r="BY35" s="74"/>
      <c r="BZ35" s="74"/>
      <c r="CA35" s="74"/>
      <c r="CB35" s="74"/>
      <c r="CC35" s="74"/>
      <c r="CD35" s="74"/>
      <c r="CE35" s="74"/>
      <c r="CF35" s="74"/>
      <c r="CG35" s="74"/>
      <c r="CH35" s="74"/>
      <c r="CI35" s="74"/>
    </row>
    <row r="36" spans="1:87" ht="15.75" x14ac:dyDescent="0.25">
      <c r="A36" s="75"/>
      <c r="B36" s="85" t="s">
        <v>540</v>
      </c>
      <c r="C36" s="75"/>
      <c r="D36" s="75"/>
      <c r="E36" s="75"/>
      <c r="F36" s="75"/>
      <c r="G36" s="75"/>
      <c r="H36" s="75"/>
      <c r="I36" s="75"/>
      <c r="J36" s="75"/>
      <c r="K36" s="75" t="s">
        <v>541</v>
      </c>
      <c r="L36" s="75"/>
      <c r="M36" s="75"/>
      <c r="N36" s="75"/>
      <c r="O36" s="75"/>
      <c r="P36" s="75"/>
      <c r="Q36" s="75"/>
      <c r="R36" s="75"/>
      <c r="S36" s="75"/>
      <c r="T36" s="75" t="s">
        <v>542</v>
      </c>
      <c r="U36" s="75"/>
      <c r="V36" s="75"/>
      <c r="W36" s="75"/>
      <c r="X36" s="75"/>
      <c r="Y36" s="75"/>
      <c r="Z36" s="75"/>
      <c r="AA36" s="75"/>
      <c r="AB36" s="84"/>
      <c r="AC36" s="75"/>
      <c r="AD36" s="75"/>
      <c r="AE36" s="75"/>
      <c r="AF36" s="75"/>
      <c r="AG36" s="75"/>
      <c r="AH36" s="75"/>
      <c r="AI36" s="75"/>
      <c r="AJ36" s="75"/>
      <c r="AK36" s="70"/>
      <c r="AL36" s="70"/>
      <c r="AM36" s="70"/>
      <c r="AN36" s="70"/>
      <c r="AO36" s="70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4"/>
      <c r="BB36" s="74"/>
      <c r="BC36" s="74"/>
      <c r="BD36" s="74"/>
      <c r="BE36" s="74"/>
      <c r="BF36" s="74"/>
      <c r="BG36" s="74"/>
      <c r="BH36" s="74"/>
      <c r="BI36" s="74"/>
      <c r="BJ36" s="74"/>
      <c r="BK36" s="74"/>
      <c r="BL36" s="74"/>
      <c r="BM36" s="74"/>
      <c r="BN36" s="74"/>
      <c r="BO36" s="74"/>
      <c r="BP36" s="74"/>
      <c r="BQ36" s="74"/>
      <c r="BR36" s="74"/>
      <c r="BS36" s="74"/>
      <c r="BT36" s="74"/>
      <c r="BU36" s="74"/>
      <c r="BV36" s="74"/>
      <c r="BW36" s="74"/>
      <c r="BX36" s="74"/>
      <c r="BY36" s="74"/>
      <c r="BZ36" s="74"/>
      <c r="CA36" s="74"/>
      <c r="CB36" s="74"/>
      <c r="CC36" s="74"/>
      <c r="CD36" s="74"/>
      <c r="CE36" s="74"/>
      <c r="CF36" s="74"/>
      <c r="CG36" s="74"/>
      <c r="CH36" s="74"/>
      <c r="CI36" s="74"/>
    </row>
    <row r="37" spans="1:87" ht="15.75" x14ac:dyDescent="0.25">
      <c r="A37" s="75"/>
      <c r="B37" s="85" t="s">
        <v>543</v>
      </c>
      <c r="C37" s="75"/>
      <c r="D37" s="75"/>
      <c r="E37" s="75"/>
      <c r="F37" s="75"/>
      <c r="G37" s="75"/>
      <c r="H37" s="75"/>
      <c r="I37" s="75"/>
      <c r="J37" s="75"/>
      <c r="K37" s="75" t="s">
        <v>544</v>
      </c>
      <c r="L37" s="75"/>
      <c r="M37" s="75"/>
      <c r="N37" s="75"/>
      <c r="O37" s="75"/>
      <c r="P37" s="75"/>
      <c r="Q37" s="75"/>
      <c r="R37" s="75"/>
      <c r="S37" s="75"/>
      <c r="T37" s="75" t="s">
        <v>545</v>
      </c>
      <c r="U37" s="75"/>
      <c r="V37" s="75"/>
      <c r="W37" s="75"/>
      <c r="X37" s="75"/>
      <c r="Y37" s="75"/>
      <c r="Z37" s="75"/>
      <c r="AA37" s="75"/>
      <c r="AB37" s="84"/>
      <c r="AC37" s="75"/>
      <c r="AD37" s="75"/>
      <c r="AE37" s="75"/>
      <c r="AF37" s="75"/>
      <c r="AG37" s="75"/>
      <c r="AH37" s="75"/>
      <c r="AI37" s="75"/>
      <c r="AJ37" s="75"/>
      <c r="AK37" s="70"/>
      <c r="AL37" s="70"/>
      <c r="AM37" s="70"/>
      <c r="AN37" s="70"/>
      <c r="AO37" s="70"/>
      <c r="AP37" s="70"/>
      <c r="AQ37" s="70"/>
      <c r="AR37" s="70"/>
      <c r="AS37" s="70"/>
      <c r="AT37" s="70"/>
      <c r="AU37" s="70"/>
      <c r="AV37" s="70"/>
      <c r="AW37" s="70"/>
      <c r="AX37" s="70"/>
      <c r="AY37" s="70"/>
      <c r="AZ37" s="70"/>
      <c r="BA37" s="74"/>
      <c r="BB37" s="74"/>
      <c r="BC37" s="74"/>
      <c r="BD37" s="74"/>
      <c r="BE37" s="74"/>
      <c r="BF37" s="74"/>
      <c r="BG37" s="74"/>
      <c r="BH37" s="74"/>
      <c r="BI37" s="74"/>
      <c r="BJ37" s="74"/>
      <c r="BK37" s="74"/>
      <c r="BL37" s="74"/>
      <c r="BM37" s="74"/>
      <c r="BN37" s="74"/>
      <c r="BO37" s="74"/>
      <c r="BP37" s="74"/>
      <c r="BQ37" s="74"/>
      <c r="BR37" s="74"/>
      <c r="BS37" s="74"/>
      <c r="BT37" s="74"/>
      <c r="BU37" s="74"/>
      <c r="BV37" s="74"/>
      <c r="BW37" s="74"/>
      <c r="BX37" s="74"/>
      <c r="BY37" s="74"/>
      <c r="BZ37" s="74"/>
      <c r="CA37" s="74"/>
      <c r="CB37" s="74"/>
      <c r="CC37" s="74"/>
      <c r="CD37" s="74"/>
      <c r="CE37" s="74"/>
      <c r="CF37" s="74"/>
      <c r="CG37" s="74"/>
      <c r="CH37" s="74"/>
      <c r="CI37" s="74"/>
    </row>
    <row r="38" spans="1:87" ht="15.75" x14ac:dyDescent="0.25">
      <c r="A38" s="75"/>
      <c r="B38" s="85" t="s">
        <v>546</v>
      </c>
      <c r="C38" s="75"/>
      <c r="D38" s="75"/>
      <c r="E38" s="75"/>
      <c r="F38" s="75"/>
      <c r="G38" s="75"/>
      <c r="H38" s="75"/>
      <c r="I38" s="75"/>
      <c r="J38" s="75"/>
      <c r="K38" s="75" t="s">
        <v>547</v>
      </c>
      <c r="L38" s="75"/>
      <c r="M38" s="75"/>
      <c r="N38" s="75"/>
      <c r="O38" s="75"/>
      <c r="P38" s="75"/>
      <c r="Q38" s="75"/>
      <c r="R38" s="75"/>
      <c r="S38" s="75"/>
      <c r="T38" s="75" t="s">
        <v>548</v>
      </c>
      <c r="U38" s="75"/>
      <c r="V38" s="75"/>
      <c r="W38" s="75"/>
      <c r="X38" s="75"/>
      <c r="Y38" s="75"/>
      <c r="Z38" s="75"/>
      <c r="AA38" s="75"/>
      <c r="AB38" s="84"/>
      <c r="AC38" s="75"/>
      <c r="AD38" s="75"/>
      <c r="AE38" s="75"/>
      <c r="AF38" s="75"/>
      <c r="AG38" s="75"/>
      <c r="AH38" s="75"/>
      <c r="AI38" s="75"/>
      <c r="AJ38" s="75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4"/>
      <c r="BB38" s="74"/>
      <c r="BC38" s="74"/>
      <c r="BD38" s="74"/>
      <c r="BE38" s="74"/>
      <c r="BF38" s="74"/>
      <c r="BG38" s="74"/>
      <c r="BH38" s="74"/>
      <c r="BI38" s="74"/>
      <c r="BJ38" s="74"/>
      <c r="BK38" s="74"/>
      <c r="BL38" s="74"/>
      <c r="BM38" s="74"/>
      <c r="BN38" s="74"/>
      <c r="BO38" s="74"/>
      <c r="BP38" s="74"/>
      <c r="BQ38" s="74"/>
      <c r="BR38" s="74"/>
      <c r="BS38" s="74"/>
      <c r="BT38" s="74"/>
      <c r="BU38" s="74"/>
      <c r="BV38" s="74"/>
      <c r="BW38" s="74"/>
      <c r="BX38" s="74"/>
      <c r="BY38" s="74"/>
      <c r="BZ38" s="74"/>
      <c r="CA38" s="74"/>
      <c r="CB38" s="74"/>
      <c r="CC38" s="74"/>
      <c r="CD38" s="74"/>
      <c r="CE38" s="74"/>
      <c r="CF38" s="74"/>
      <c r="CG38" s="74"/>
      <c r="CH38" s="74"/>
      <c r="CI38" s="74"/>
    </row>
    <row r="39" spans="1:87" ht="15.75" x14ac:dyDescent="0.25">
      <c r="A39" s="75"/>
      <c r="B39" s="85" t="s">
        <v>608</v>
      </c>
      <c r="C39" s="75"/>
      <c r="D39" s="75"/>
      <c r="E39" s="75"/>
      <c r="F39" s="75"/>
      <c r="G39" s="75"/>
      <c r="H39" s="75"/>
      <c r="I39" s="75"/>
      <c r="J39" s="75"/>
      <c r="K39" s="75" t="s">
        <v>606</v>
      </c>
      <c r="L39" s="75"/>
      <c r="M39" s="75"/>
      <c r="N39" s="75"/>
      <c r="O39" s="75"/>
      <c r="P39" s="75"/>
      <c r="Q39" s="75"/>
      <c r="R39" s="75"/>
      <c r="S39" s="75"/>
      <c r="T39" s="75" t="s">
        <v>604</v>
      </c>
      <c r="U39" s="75"/>
      <c r="V39" s="75"/>
      <c r="W39" s="75"/>
      <c r="X39" s="75"/>
      <c r="Y39" s="75"/>
      <c r="Z39" s="75"/>
      <c r="AA39" s="75"/>
      <c r="AB39" s="84"/>
      <c r="AC39" s="75"/>
      <c r="AD39" s="75"/>
      <c r="AE39" s="75"/>
      <c r="AF39" s="75"/>
      <c r="AG39" s="75"/>
      <c r="AH39" s="75"/>
      <c r="AI39" s="75"/>
      <c r="AJ39" s="75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4"/>
      <c r="BB39" s="74"/>
      <c r="BC39" s="74"/>
      <c r="BD39" s="74"/>
      <c r="BE39" s="74"/>
      <c r="BF39" s="74"/>
      <c r="BG39" s="74"/>
      <c r="BH39" s="74"/>
      <c r="BI39" s="74"/>
      <c r="BJ39" s="74"/>
      <c r="BK39" s="74"/>
      <c r="BL39" s="74"/>
      <c r="BM39" s="74"/>
      <c r="BN39" s="74"/>
      <c r="BO39" s="74"/>
      <c r="BP39" s="74"/>
      <c r="BQ39" s="74"/>
      <c r="BR39" s="74"/>
      <c r="BS39" s="74"/>
      <c r="BT39" s="74"/>
      <c r="BU39" s="74"/>
      <c r="BV39" s="74"/>
      <c r="BW39" s="74"/>
      <c r="BX39" s="74"/>
      <c r="BY39" s="74"/>
      <c r="BZ39" s="74"/>
      <c r="CA39" s="74"/>
      <c r="CB39" s="74"/>
      <c r="CC39" s="74"/>
      <c r="CD39" s="74"/>
      <c r="CE39" s="74"/>
      <c r="CF39" s="74"/>
      <c r="CG39" s="74"/>
      <c r="CH39" s="74"/>
      <c r="CI39" s="74"/>
    </row>
    <row r="40" spans="1:87" ht="15.75" x14ac:dyDescent="0.25">
      <c r="A40" s="75"/>
      <c r="B40" s="85" t="s">
        <v>603</v>
      </c>
      <c r="C40" s="75"/>
      <c r="D40" s="75"/>
      <c r="E40" s="75"/>
      <c r="F40" s="75"/>
      <c r="G40" s="75"/>
      <c r="H40" s="75"/>
      <c r="I40" s="75"/>
      <c r="J40" s="75"/>
      <c r="K40" s="75" t="s">
        <v>607</v>
      </c>
      <c r="L40" s="75"/>
      <c r="M40" s="75"/>
      <c r="N40" s="75"/>
      <c r="O40" s="75"/>
      <c r="P40" s="75"/>
      <c r="Q40" s="75"/>
      <c r="R40" s="75"/>
      <c r="S40" s="75"/>
      <c r="T40" s="75" t="s">
        <v>605</v>
      </c>
      <c r="U40" s="75"/>
      <c r="V40" s="75"/>
      <c r="W40" s="75"/>
      <c r="X40" s="75"/>
      <c r="Y40" s="75"/>
      <c r="Z40" s="75"/>
      <c r="AA40" s="75"/>
      <c r="AB40" s="84"/>
      <c r="AC40" s="75"/>
      <c r="AD40" s="75"/>
      <c r="AE40" s="75"/>
      <c r="AF40" s="75"/>
      <c r="AG40" s="75"/>
      <c r="AH40" s="75"/>
      <c r="AI40" s="75"/>
      <c r="AJ40" s="75"/>
      <c r="AK40" s="70"/>
      <c r="AL40" s="70"/>
      <c r="AM40" s="70"/>
      <c r="AN40" s="70"/>
      <c r="AO40" s="70"/>
      <c r="AP40" s="70"/>
      <c r="AQ40" s="70"/>
      <c r="AR40" s="70"/>
      <c r="AS40" s="70"/>
      <c r="AT40" s="70"/>
      <c r="AU40" s="70"/>
      <c r="AV40" s="70"/>
      <c r="AW40" s="70"/>
      <c r="AX40" s="70"/>
      <c r="AY40" s="70"/>
      <c r="AZ40" s="70"/>
      <c r="BA40" s="74"/>
      <c r="BB40" s="74"/>
      <c r="BC40" s="74"/>
      <c r="BD40" s="74"/>
      <c r="BE40" s="74"/>
      <c r="BF40" s="74"/>
      <c r="BG40" s="74"/>
      <c r="BH40" s="74"/>
      <c r="BI40" s="74"/>
      <c r="BJ40" s="74"/>
      <c r="BK40" s="74"/>
      <c r="BL40" s="74"/>
      <c r="BM40" s="74"/>
      <c r="BN40" s="74"/>
      <c r="BO40" s="74"/>
      <c r="BP40" s="74"/>
      <c r="BQ40" s="74"/>
      <c r="BR40" s="74"/>
      <c r="BS40" s="74"/>
      <c r="BT40" s="74"/>
      <c r="BU40" s="74"/>
      <c r="BV40" s="74"/>
      <c r="BW40" s="74"/>
      <c r="BX40" s="74"/>
      <c r="BY40" s="74"/>
      <c r="BZ40" s="74"/>
      <c r="CA40" s="74"/>
      <c r="CB40" s="74"/>
      <c r="CC40" s="74"/>
      <c r="CD40" s="74"/>
      <c r="CE40" s="74"/>
      <c r="CF40" s="74"/>
      <c r="CG40" s="74"/>
      <c r="CH40" s="74"/>
      <c r="CI40" s="74"/>
    </row>
    <row r="41" spans="1:87" ht="15.75" x14ac:dyDescent="0.25">
      <c r="A41" s="75"/>
      <c r="B41" s="85"/>
      <c r="C41" s="75"/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84"/>
      <c r="AC41" s="75"/>
      <c r="AD41" s="75"/>
      <c r="AE41" s="75"/>
      <c r="AF41" s="75"/>
      <c r="AG41" s="75"/>
      <c r="AH41" s="75"/>
      <c r="AI41" s="75"/>
      <c r="AJ41" s="75"/>
      <c r="AK41" s="70"/>
      <c r="AL41" s="70"/>
      <c r="AM41" s="70"/>
      <c r="AN41" s="70"/>
      <c r="AO41" s="70"/>
      <c r="AP41" s="70"/>
      <c r="AQ41" s="70"/>
      <c r="AR41" s="70"/>
      <c r="AS41" s="70"/>
      <c r="AT41" s="70"/>
      <c r="AU41" s="70"/>
      <c r="AV41" s="70"/>
      <c r="AW41" s="70"/>
      <c r="AX41" s="70"/>
      <c r="AY41" s="70"/>
      <c r="AZ41" s="70"/>
      <c r="BA41" s="74"/>
      <c r="BB41" s="74"/>
      <c r="BC41" s="74"/>
      <c r="BD41" s="74"/>
      <c r="BE41" s="74"/>
      <c r="BF41" s="74"/>
      <c r="BG41" s="74"/>
      <c r="BH41" s="74"/>
      <c r="BI41" s="74"/>
      <c r="BJ41" s="74"/>
      <c r="BK41" s="74"/>
      <c r="BL41" s="74"/>
      <c r="BM41" s="74"/>
      <c r="BN41" s="74"/>
      <c r="BO41" s="74"/>
      <c r="BP41" s="74"/>
      <c r="BQ41" s="74"/>
      <c r="BR41" s="74"/>
      <c r="BS41" s="74"/>
      <c r="BT41" s="74"/>
      <c r="BU41" s="74"/>
      <c r="BV41" s="74"/>
      <c r="BW41" s="74"/>
      <c r="BX41" s="74"/>
      <c r="BY41" s="74"/>
      <c r="BZ41" s="74"/>
      <c r="CA41" s="74"/>
      <c r="CB41" s="74"/>
      <c r="CC41" s="74"/>
      <c r="CD41" s="74"/>
      <c r="CE41" s="74"/>
      <c r="CF41" s="74"/>
      <c r="CG41" s="74"/>
      <c r="CH41" s="74"/>
      <c r="CI41" s="74"/>
    </row>
    <row r="42" spans="1:87" ht="15.75" x14ac:dyDescent="0.25">
      <c r="A42" s="75"/>
      <c r="B42" s="85"/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  <c r="AB42" s="84"/>
      <c r="AC42" s="75"/>
      <c r="AD42" s="75"/>
      <c r="AE42" s="75"/>
      <c r="AF42" s="75"/>
      <c r="AG42" s="75"/>
      <c r="AH42" s="75"/>
      <c r="AI42" s="75"/>
      <c r="AJ42" s="75"/>
      <c r="AK42" s="70"/>
      <c r="AL42" s="70"/>
      <c r="AM42" s="70"/>
      <c r="AN42" s="70"/>
      <c r="AO42" s="70"/>
      <c r="AP42" s="70"/>
      <c r="AQ42" s="70"/>
      <c r="AR42" s="70"/>
      <c r="AS42" s="70"/>
      <c r="AT42" s="70"/>
      <c r="AU42" s="70"/>
      <c r="AV42" s="70"/>
      <c r="AW42" s="70"/>
      <c r="AX42" s="70"/>
      <c r="AY42" s="70"/>
      <c r="AZ42" s="70"/>
      <c r="BA42" s="74"/>
      <c r="BB42" s="74"/>
      <c r="BC42" s="74"/>
      <c r="BD42" s="74"/>
      <c r="BE42" s="74"/>
      <c r="BF42" s="74"/>
      <c r="BG42" s="74"/>
      <c r="BH42" s="74"/>
      <c r="BI42" s="74"/>
      <c r="BJ42" s="74"/>
      <c r="BK42" s="74"/>
      <c r="BL42" s="74"/>
      <c r="BM42" s="74"/>
      <c r="BN42" s="74"/>
      <c r="BO42" s="74"/>
      <c r="BP42" s="74"/>
      <c r="BQ42" s="74"/>
      <c r="BR42" s="74"/>
      <c r="BS42" s="74"/>
      <c r="BT42" s="74"/>
      <c r="BU42" s="74"/>
      <c r="BV42" s="74"/>
      <c r="BW42" s="74"/>
      <c r="BX42" s="74"/>
      <c r="BY42" s="74"/>
      <c r="BZ42" s="74"/>
      <c r="CA42" s="74"/>
      <c r="CB42" s="74"/>
      <c r="CC42" s="74"/>
      <c r="CD42" s="74"/>
      <c r="CE42" s="74"/>
      <c r="CF42" s="74"/>
      <c r="CG42" s="74"/>
      <c r="CH42" s="74"/>
      <c r="CI42" s="74"/>
    </row>
    <row r="43" spans="1:87" ht="16.5" thickBot="1" x14ac:dyDescent="0.3">
      <c r="A43" s="75"/>
      <c r="B43" s="118">
        <f>B44*128</f>
        <v>128</v>
      </c>
      <c r="C43" s="116">
        <f>C44*64</f>
        <v>64</v>
      </c>
      <c r="D43" s="116">
        <f>D44*32</f>
        <v>32</v>
      </c>
      <c r="E43" s="116">
        <f>E44*16</f>
        <v>0</v>
      </c>
      <c r="F43" s="116">
        <f>F44*8</f>
        <v>0</v>
      </c>
      <c r="G43" s="116">
        <f>G44*4</f>
        <v>0</v>
      </c>
      <c r="H43" s="116">
        <f>H44*2</f>
        <v>0</v>
      </c>
      <c r="I43" s="116">
        <f>I44*1</f>
        <v>0</v>
      </c>
      <c r="J43" s="117"/>
      <c r="K43" s="116">
        <f>K44*128</f>
        <v>128</v>
      </c>
      <c r="L43" s="116">
        <f>L44*64</f>
        <v>64</v>
      </c>
      <c r="M43" s="116">
        <f>M44*32</f>
        <v>32</v>
      </c>
      <c r="N43" s="116">
        <f>N44*16</f>
        <v>16</v>
      </c>
      <c r="O43" s="116">
        <f>O44*8</f>
        <v>0</v>
      </c>
      <c r="P43" s="116">
        <f>P44*4</f>
        <v>0</v>
      </c>
      <c r="Q43" s="116">
        <f>Q44*2</f>
        <v>0</v>
      </c>
      <c r="R43" s="116">
        <f>R44*1</f>
        <v>0</v>
      </c>
      <c r="S43" s="75"/>
      <c r="T43" s="75"/>
      <c r="U43" s="75"/>
      <c r="V43" s="75"/>
      <c r="W43" s="75"/>
      <c r="X43" s="75"/>
      <c r="Y43" s="75"/>
      <c r="Z43" s="75"/>
      <c r="AA43" s="75"/>
      <c r="AB43" s="84"/>
      <c r="AC43" s="75"/>
      <c r="AD43" s="75"/>
      <c r="AE43" s="75"/>
      <c r="AF43" s="75"/>
      <c r="AG43" s="75"/>
      <c r="AH43" s="75"/>
      <c r="AI43" s="75"/>
      <c r="AJ43" s="75"/>
      <c r="AK43" s="70"/>
      <c r="AL43" s="70"/>
      <c r="AM43" s="70"/>
      <c r="AN43" s="70"/>
      <c r="AO43" s="70"/>
      <c r="AP43" s="70"/>
      <c r="AQ43" s="70"/>
      <c r="AR43" s="70"/>
      <c r="AS43" s="70"/>
      <c r="AT43" s="70"/>
      <c r="AU43" s="70"/>
      <c r="AV43" s="70"/>
      <c r="AW43" s="70"/>
      <c r="AX43" s="70"/>
      <c r="AY43" s="70"/>
      <c r="AZ43" s="70"/>
      <c r="BA43" s="74"/>
      <c r="BB43" s="74"/>
      <c r="BC43" s="74"/>
      <c r="BD43" s="74"/>
      <c r="BE43" s="74"/>
      <c r="BF43" s="74"/>
      <c r="BG43" s="74"/>
      <c r="BH43" s="74"/>
      <c r="BI43" s="74"/>
      <c r="BJ43" s="74"/>
      <c r="BK43" s="74"/>
      <c r="BL43" s="74"/>
      <c r="BM43" s="74"/>
      <c r="BN43" s="74"/>
      <c r="BO43" s="74"/>
      <c r="BP43" s="74"/>
      <c r="BQ43" s="74"/>
      <c r="BR43" s="74"/>
      <c r="BS43" s="74"/>
      <c r="BT43" s="74"/>
      <c r="BU43" s="74"/>
      <c r="BV43" s="74"/>
      <c r="BW43" s="74"/>
      <c r="BX43" s="74"/>
      <c r="BY43" s="74"/>
      <c r="BZ43" s="74"/>
      <c r="CA43" s="74"/>
      <c r="CB43" s="74"/>
      <c r="CC43" s="74"/>
      <c r="CD43" s="74"/>
      <c r="CE43" s="74"/>
      <c r="CF43" s="74"/>
      <c r="CG43" s="74"/>
      <c r="CH43" s="74"/>
      <c r="CI43" s="74"/>
    </row>
    <row r="44" spans="1:87" ht="16.5" thickBot="1" x14ac:dyDescent="0.3">
      <c r="A44" s="75"/>
      <c r="B44" s="77">
        <v>1</v>
      </c>
      <c r="C44" s="81">
        <v>1</v>
      </c>
      <c r="D44" s="81">
        <v>1</v>
      </c>
      <c r="E44" s="81">
        <v>0</v>
      </c>
      <c r="F44" s="78">
        <v>0</v>
      </c>
      <c r="G44" s="78">
        <v>0</v>
      </c>
      <c r="H44" s="78">
        <v>0</v>
      </c>
      <c r="I44" s="79">
        <v>0</v>
      </c>
      <c r="J44" s="75"/>
      <c r="K44" s="77">
        <v>1</v>
      </c>
      <c r="L44" s="81">
        <v>1</v>
      </c>
      <c r="M44" s="81">
        <v>1</v>
      </c>
      <c r="N44" s="81">
        <v>1</v>
      </c>
      <c r="O44" s="81">
        <v>0</v>
      </c>
      <c r="P44" s="86">
        <v>0</v>
      </c>
      <c r="Q44" s="86">
        <v>0</v>
      </c>
      <c r="R44" s="87">
        <v>0</v>
      </c>
      <c r="S44" s="75"/>
      <c r="T44" s="75"/>
      <c r="U44" s="75"/>
      <c r="V44" s="75"/>
      <c r="W44" s="75"/>
      <c r="X44" s="75"/>
      <c r="Y44" s="75"/>
      <c r="Z44" s="75"/>
      <c r="AA44" s="75"/>
      <c r="AB44" s="84"/>
      <c r="AC44" s="75"/>
      <c r="AD44" s="75"/>
      <c r="AE44" s="75"/>
      <c r="AF44" s="75"/>
      <c r="AG44" s="75"/>
      <c r="AH44" s="75"/>
      <c r="AI44" s="75"/>
      <c r="AJ44" s="75"/>
      <c r="AK44" s="70"/>
      <c r="AL44" s="70"/>
      <c r="AM44" s="70"/>
      <c r="AN44" s="70"/>
      <c r="AO44" s="70"/>
      <c r="AP44" s="70"/>
      <c r="AQ44" s="70"/>
      <c r="AR44" s="70"/>
      <c r="AS44" s="70"/>
      <c r="AT44" s="70"/>
      <c r="AU44" s="70"/>
      <c r="AV44" s="70"/>
      <c r="AW44" s="70"/>
      <c r="AX44" s="70"/>
      <c r="AY44" s="70"/>
      <c r="AZ44" s="70"/>
      <c r="BA44" s="74"/>
      <c r="BB44" s="74"/>
      <c r="BC44" s="74"/>
      <c r="BD44" s="74"/>
      <c r="BE44" s="74"/>
      <c r="BF44" s="74"/>
      <c r="BG44" s="74"/>
      <c r="BH44" s="74"/>
      <c r="BI44" s="74"/>
      <c r="BJ44" s="74"/>
      <c r="BK44" s="74"/>
      <c r="BL44" s="74"/>
      <c r="BM44" s="74"/>
      <c r="BN44" s="74"/>
      <c r="BO44" s="74"/>
      <c r="BP44" s="74"/>
      <c r="BQ44" s="74"/>
      <c r="BR44" s="74"/>
      <c r="BS44" s="74"/>
      <c r="BT44" s="74"/>
      <c r="BU44" s="74"/>
      <c r="BV44" s="74"/>
      <c r="BW44" s="74"/>
      <c r="BX44" s="74"/>
      <c r="BY44" s="74"/>
      <c r="BZ44" s="74"/>
      <c r="CA44" s="74"/>
      <c r="CB44" s="74"/>
      <c r="CC44" s="74"/>
      <c r="CD44" s="74"/>
      <c r="CE44" s="74"/>
      <c r="CF44" s="74"/>
      <c r="CG44" s="74"/>
      <c r="CH44" s="74"/>
      <c r="CI44" s="74"/>
    </row>
    <row r="45" spans="1:87" ht="16.5" thickBot="1" x14ac:dyDescent="0.3">
      <c r="A45" s="75"/>
      <c r="B45" s="285">
        <f>SUM(B43:I43)</f>
        <v>224</v>
      </c>
      <c r="C45" s="286"/>
      <c r="D45" s="286"/>
      <c r="E45" s="286"/>
      <c r="F45" s="286"/>
      <c r="G45" s="286"/>
      <c r="H45" s="286"/>
      <c r="I45" s="287"/>
      <c r="J45" s="75"/>
      <c r="K45" s="285">
        <f>SUM(K43:R43)</f>
        <v>240</v>
      </c>
      <c r="L45" s="286"/>
      <c r="M45" s="286"/>
      <c r="N45" s="286"/>
      <c r="O45" s="286"/>
      <c r="P45" s="286"/>
      <c r="Q45" s="286"/>
      <c r="R45" s="287"/>
      <c r="S45" s="75"/>
      <c r="T45" s="75"/>
      <c r="U45" s="75"/>
      <c r="V45" s="75"/>
      <c r="W45" s="75"/>
      <c r="X45" s="75"/>
      <c r="Y45" s="75"/>
      <c r="Z45" s="75"/>
      <c r="AA45" s="75"/>
      <c r="AB45" s="84"/>
      <c r="AC45" s="75"/>
      <c r="AD45" s="75"/>
      <c r="AE45" s="75"/>
      <c r="AF45" s="75"/>
      <c r="AG45" s="75"/>
      <c r="AH45" s="75"/>
      <c r="AI45" s="75"/>
      <c r="AJ45" s="75"/>
      <c r="AK45" s="70"/>
      <c r="AL45" s="70"/>
      <c r="AM45" s="70"/>
      <c r="AN45" s="70"/>
      <c r="AO45" s="70"/>
      <c r="AP45" s="70"/>
      <c r="AQ45" s="70"/>
      <c r="AR45" s="70"/>
      <c r="AS45" s="70"/>
      <c r="AT45" s="70"/>
      <c r="AU45" s="70"/>
      <c r="AV45" s="70"/>
      <c r="AW45" s="70"/>
      <c r="AX45" s="70"/>
      <c r="AY45" s="70"/>
      <c r="AZ45" s="70"/>
      <c r="BA45" s="74"/>
      <c r="BB45" s="74"/>
      <c r="BC45" s="74"/>
      <c r="BD45" s="74"/>
      <c r="BE45" s="74"/>
      <c r="BF45" s="74"/>
      <c r="BG45" s="74"/>
      <c r="BH45" s="74"/>
      <c r="BI45" s="74"/>
      <c r="BJ45" s="74"/>
      <c r="BK45" s="74"/>
      <c r="BL45" s="74"/>
      <c r="BM45" s="74"/>
      <c r="BN45" s="74"/>
      <c r="BO45" s="74"/>
      <c r="BP45" s="74"/>
      <c r="BQ45" s="74"/>
      <c r="BR45" s="74"/>
      <c r="BS45" s="74"/>
      <c r="BT45" s="74"/>
      <c r="BU45" s="74"/>
      <c r="BV45" s="74"/>
      <c r="BW45" s="74"/>
      <c r="BX45" s="74"/>
      <c r="BY45" s="74"/>
      <c r="BZ45" s="74"/>
      <c r="CA45" s="74"/>
      <c r="CB45" s="74"/>
      <c r="CC45" s="74"/>
      <c r="CD45" s="74"/>
      <c r="CE45" s="74"/>
      <c r="CF45" s="74"/>
      <c r="CG45" s="74"/>
      <c r="CH45" s="74"/>
      <c r="CI45" s="74"/>
    </row>
    <row r="46" spans="1:87" ht="16.5" thickBot="1" x14ac:dyDescent="0.3">
      <c r="A46" s="75"/>
      <c r="B46" s="282" t="s">
        <v>549</v>
      </c>
      <c r="C46" s="283"/>
      <c r="D46" s="283"/>
      <c r="E46" s="283"/>
      <c r="F46" s="283"/>
      <c r="G46" s="283"/>
      <c r="H46" s="283"/>
      <c r="I46" s="284"/>
      <c r="J46" s="75"/>
      <c r="K46" s="282" t="s">
        <v>550</v>
      </c>
      <c r="L46" s="283"/>
      <c r="M46" s="283"/>
      <c r="N46" s="283"/>
      <c r="O46" s="283"/>
      <c r="P46" s="283"/>
      <c r="Q46" s="283"/>
      <c r="R46" s="284"/>
      <c r="S46" s="75"/>
      <c r="T46" s="75"/>
      <c r="U46" s="75"/>
      <c r="V46" s="75"/>
      <c r="W46" s="75"/>
      <c r="X46" s="75"/>
      <c r="Y46" s="75"/>
      <c r="Z46" s="75"/>
      <c r="AA46" s="75"/>
      <c r="AB46" s="84"/>
      <c r="AC46" s="75"/>
      <c r="AD46" s="75"/>
      <c r="AE46" s="75"/>
      <c r="AF46" s="75"/>
      <c r="AG46" s="75"/>
      <c r="AH46" s="75"/>
      <c r="AI46" s="75"/>
      <c r="AJ46" s="75"/>
      <c r="AK46" s="70"/>
      <c r="AL46" s="70"/>
      <c r="AM46" s="70"/>
      <c r="AN46" s="70"/>
      <c r="AO46" s="70"/>
      <c r="AP46" s="70"/>
      <c r="AQ46" s="70"/>
      <c r="AR46" s="70"/>
      <c r="AS46" s="70"/>
      <c r="AT46" s="70"/>
      <c r="AU46" s="70"/>
      <c r="AV46" s="70"/>
      <c r="AW46" s="70"/>
      <c r="AX46" s="70"/>
      <c r="AY46" s="70"/>
      <c r="AZ46" s="70"/>
      <c r="BA46" s="74"/>
      <c r="BB46" s="74"/>
      <c r="BC46" s="74"/>
      <c r="BD46" s="74"/>
      <c r="BE46" s="74"/>
      <c r="BF46" s="74"/>
      <c r="BG46" s="74"/>
      <c r="BH46" s="74"/>
      <c r="BI46" s="74"/>
      <c r="BJ46" s="74"/>
      <c r="BK46" s="74"/>
      <c r="BL46" s="74"/>
      <c r="BM46" s="74"/>
      <c r="BN46" s="74"/>
      <c r="BO46" s="74"/>
      <c r="BP46" s="74"/>
      <c r="BQ46" s="74"/>
      <c r="BR46" s="74"/>
      <c r="BS46" s="74"/>
      <c r="BT46" s="74"/>
      <c r="BU46" s="74"/>
      <c r="BV46" s="74"/>
      <c r="BW46" s="74"/>
      <c r="BX46" s="74"/>
      <c r="BY46" s="74"/>
      <c r="BZ46" s="74"/>
      <c r="CA46" s="74"/>
      <c r="CB46" s="74"/>
      <c r="CC46" s="74"/>
      <c r="CD46" s="74"/>
      <c r="CE46" s="74"/>
      <c r="CF46" s="74"/>
      <c r="CG46" s="74"/>
      <c r="CH46" s="74"/>
      <c r="CI46" s="74"/>
    </row>
    <row r="47" spans="1:87" ht="15.75" x14ac:dyDescent="0.25">
      <c r="A47" s="75"/>
      <c r="B47" s="85" t="s">
        <v>551</v>
      </c>
      <c r="C47" s="75"/>
      <c r="D47" s="75"/>
      <c r="E47" s="75"/>
      <c r="F47" s="75"/>
      <c r="G47" s="75"/>
      <c r="H47" s="75"/>
      <c r="I47" s="75"/>
      <c r="J47" s="75"/>
      <c r="K47" s="75" t="s">
        <v>552</v>
      </c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84"/>
      <c r="AC47" s="75"/>
      <c r="AD47" s="75"/>
      <c r="AE47" s="75"/>
      <c r="AF47" s="75"/>
      <c r="AG47" s="75"/>
      <c r="AH47" s="75"/>
      <c r="AI47" s="75"/>
      <c r="AJ47" s="75"/>
      <c r="AK47" s="70"/>
      <c r="AL47" s="70"/>
      <c r="AM47" s="70"/>
      <c r="AN47" s="70"/>
      <c r="AO47" s="70"/>
      <c r="AP47" s="70"/>
      <c r="AQ47" s="70"/>
      <c r="AR47" s="70"/>
      <c r="AS47" s="70"/>
      <c r="AT47" s="70"/>
      <c r="AU47" s="70"/>
      <c r="AV47" s="70"/>
      <c r="AW47" s="70"/>
      <c r="AX47" s="70"/>
      <c r="AY47" s="70"/>
      <c r="AZ47" s="70"/>
      <c r="BA47" s="74"/>
      <c r="BB47" s="74"/>
      <c r="BC47" s="74"/>
      <c r="BD47" s="74"/>
      <c r="BE47" s="74"/>
      <c r="BF47" s="74"/>
      <c r="BG47" s="74"/>
      <c r="BH47" s="74"/>
      <c r="BI47" s="74"/>
      <c r="BJ47" s="74"/>
      <c r="BK47" s="74"/>
      <c r="BL47" s="74"/>
      <c r="BM47" s="74"/>
      <c r="BN47" s="74"/>
      <c r="BO47" s="74"/>
      <c r="BP47" s="74"/>
      <c r="BQ47" s="74"/>
      <c r="BR47" s="74"/>
      <c r="BS47" s="74"/>
      <c r="BT47" s="74"/>
      <c r="BU47" s="74"/>
      <c r="BV47" s="74"/>
      <c r="BW47" s="74"/>
      <c r="BX47" s="74"/>
      <c r="BY47" s="74"/>
      <c r="BZ47" s="74"/>
      <c r="CA47" s="74"/>
      <c r="CB47" s="74"/>
      <c r="CC47" s="74"/>
      <c r="CD47" s="74"/>
      <c r="CE47" s="74"/>
      <c r="CF47" s="74"/>
      <c r="CG47" s="74"/>
      <c r="CH47" s="74"/>
      <c r="CI47" s="74"/>
    </row>
    <row r="48" spans="1:87" ht="15.75" x14ac:dyDescent="0.25">
      <c r="A48" s="75"/>
      <c r="B48" s="85" t="s">
        <v>553</v>
      </c>
      <c r="C48" s="75"/>
      <c r="D48" s="75"/>
      <c r="E48" s="75"/>
      <c r="F48" s="75"/>
      <c r="G48" s="75"/>
      <c r="H48" s="75"/>
      <c r="I48" s="75"/>
      <c r="J48" s="75"/>
      <c r="K48" s="75" t="s">
        <v>554</v>
      </c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84"/>
      <c r="AC48" s="75"/>
      <c r="AD48" s="75"/>
      <c r="AE48" s="75"/>
      <c r="AF48" s="75"/>
      <c r="AG48" s="75"/>
      <c r="AH48" s="75"/>
      <c r="AI48" s="75"/>
      <c r="AJ48" s="75"/>
      <c r="AK48" s="70"/>
      <c r="AL48" s="70"/>
      <c r="AM48" s="70"/>
      <c r="AN48" s="70"/>
      <c r="AO48" s="70"/>
      <c r="AP48" s="70"/>
      <c r="AQ48" s="70"/>
      <c r="AR48" s="70"/>
      <c r="AS48" s="70"/>
      <c r="AT48" s="70"/>
      <c r="AU48" s="70"/>
      <c r="AV48" s="70"/>
      <c r="AW48" s="70"/>
      <c r="AX48" s="70"/>
      <c r="AY48" s="70"/>
      <c r="AZ48" s="70"/>
      <c r="BA48" s="74"/>
      <c r="BB48" s="74"/>
      <c r="BC48" s="74"/>
      <c r="BD48" s="74"/>
      <c r="BE48" s="74"/>
      <c r="BF48" s="74"/>
      <c r="BG48" s="74"/>
      <c r="BH48" s="74"/>
      <c r="BI48" s="74"/>
      <c r="BJ48" s="74"/>
      <c r="BK48" s="74"/>
      <c r="BL48" s="74"/>
      <c r="BM48" s="74"/>
      <c r="BN48" s="74"/>
      <c r="BO48" s="74"/>
      <c r="BP48" s="74"/>
      <c r="BQ48" s="74"/>
      <c r="BR48" s="74"/>
      <c r="BS48" s="74"/>
      <c r="BT48" s="74"/>
      <c r="BU48" s="74"/>
      <c r="BV48" s="74"/>
      <c r="BW48" s="74"/>
      <c r="BX48" s="74"/>
      <c r="BY48" s="74"/>
      <c r="BZ48" s="74"/>
      <c r="CA48" s="74"/>
      <c r="CB48" s="74"/>
      <c r="CC48" s="74"/>
      <c r="CD48" s="74"/>
      <c r="CE48" s="74"/>
      <c r="CF48" s="74"/>
      <c r="CG48" s="74"/>
      <c r="CH48" s="74"/>
      <c r="CI48" s="74"/>
    </row>
    <row r="49" spans="1:87" ht="15.75" x14ac:dyDescent="0.25">
      <c r="A49" s="75"/>
      <c r="B49" s="85" t="s">
        <v>555</v>
      </c>
      <c r="C49" s="75"/>
      <c r="D49" s="75"/>
      <c r="E49" s="75"/>
      <c r="F49" s="75"/>
      <c r="G49" s="75"/>
      <c r="H49" s="75"/>
      <c r="I49" s="75"/>
      <c r="J49" s="75"/>
      <c r="K49" s="75" t="s">
        <v>602</v>
      </c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  <c r="AB49" s="84"/>
      <c r="AC49" s="75"/>
      <c r="AD49" s="75"/>
      <c r="AE49" s="75"/>
      <c r="AF49" s="75"/>
      <c r="AG49" s="75"/>
      <c r="AH49" s="75"/>
      <c r="AI49" s="75"/>
      <c r="AJ49" s="75"/>
      <c r="AK49" s="70"/>
      <c r="AL49" s="70"/>
      <c r="AM49" s="70"/>
      <c r="AN49" s="70"/>
      <c r="AO49" s="70"/>
      <c r="AP49" s="70"/>
      <c r="AQ49" s="70"/>
      <c r="AR49" s="70"/>
      <c r="AS49" s="70"/>
      <c r="AT49" s="70"/>
      <c r="AU49" s="70"/>
      <c r="AV49" s="70"/>
      <c r="AW49" s="70"/>
      <c r="AX49" s="70"/>
      <c r="AY49" s="70"/>
      <c r="AZ49" s="70"/>
      <c r="BA49" s="74"/>
      <c r="BB49" s="74"/>
      <c r="BC49" s="74"/>
      <c r="BD49" s="74"/>
      <c r="BE49" s="74"/>
      <c r="BF49" s="74"/>
      <c r="BG49" s="74"/>
      <c r="BH49" s="74"/>
      <c r="BI49" s="74"/>
      <c r="BJ49" s="74"/>
      <c r="BK49" s="74"/>
      <c r="BL49" s="74"/>
      <c r="BM49" s="74"/>
      <c r="BN49" s="74"/>
      <c r="BO49" s="74"/>
      <c r="BP49" s="74"/>
      <c r="BQ49" s="74"/>
      <c r="BR49" s="74"/>
      <c r="BS49" s="74"/>
      <c r="BT49" s="74"/>
      <c r="BU49" s="74"/>
      <c r="BV49" s="74"/>
      <c r="BW49" s="74"/>
      <c r="BX49" s="74"/>
      <c r="BY49" s="74"/>
      <c r="BZ49" s="74"/>
      <c r="CA49" s="74"/>
      <c r="CB49" s="74"/>
      <c r="CC49" s="74"/>
      <c r="CD49" s="74"/>
      <c r="CE49" s="74"/>
      <c r="CF49" s="74"/>
      <c r="CG49" s="74"/>
      <c r="CH49" s="74"/>
      <c r="CI49" s="74"/>
    </row>
    <row r="50" spans="1:87" ht="15.75" x14ac:dyDescent="0.25">
      <c r="A50" s="70"/>
      <c r="B50" s="85" t="s">
        <v>556</v>
      </c>
      <c r="C50" s="75"/>
      <c r="D50" s="75"/>
      <c r="E50" s="75"/>
      <c r="F50" s="75"/>
      <c r="G50" s="75"/>
      <c r="H50" s="75"/>
      <c r="I50" s="75"/>
      <c r="J50" s="75"/>
      <c r="K50" s="75" t="s">
        <v>556</v>
      </c>
      <c r="L50" s="75"/>
      <c r="M50" s="75"/>
      <c r="N50" s="75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5"/>
      <c r="AB50" s="84"/>
      <c r="AC50" s="75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70"/>
      <c r="AP50" s="70"/>
      <c r="AQ50" s="70"/>
      <c r="AR50" s="70"/>
      <c r="AS50" s="70"/>
      <c r="AT50" s="70"/>
      <c r="AU50" s="70"/>
      <c r="AV50" s="70"/>
      <c r="AW50" s="70"/>
      <c r="AX50" s="70"/>
      <c r="AY50" s="70"/>
      <c r="AZ50" s="70"/>
      <c r="BA50" s="74"/>
      <c r="BB50" s="74"/>
      <c r="BC50" s="74"/>
      <c r="BD50" s="74"/>
      <c r="BE50" s="74"/>
      <c r="BF50" s="74"/>
      <c r="BG50" s="74"/>
      <c r="BH50" s="74"/>
      <c r="BI50" s="74"/>
      <c r="BJ50" s="74"/>
      <c r="BK50" s="74"/>
      <c r="BL50" s="74"/>
      <c r="BM50" s="74"/>
      <c r="BN50" s="74"/>
      <c r="BO50" s="74"/>
      <c r="BP50" s="74"/>
      <c r="BQ50" s="74"/>
      <c r="BR50" s="74"/>
      <c r="BS50" s="74"/>
      <c r="BT50" s="74"/>
      <c r="BU50" s="74"/>
      <c r="BV50" s="74"/>
      <c r="BW50" s="74"/>
      <c r="BX50" s="74"/>
      <c r="BY50" s="74"/>
      <c r="BZ50" s="74"/>
      <c r="CA50" s="74"/>
      <c r="CB50" s="74"/>
      <c r="CC50" s="74"/>
      <c r="CD50" s="74"/>
      <c r="CE50" s="74"/>
      <c r="CF50" s="74"/>
      <c r="CG50" s="74"/>
      <c r="CH50" s="74"/>
      <c r="CI50" s="74"/>
    </row>
    <row r="51" spans="1:87" ht="16.5" thickBot="1" x14ac:dyDescent="0.3">
      <c r="A51" s="70"/>
      <c r="B51" s="88" t="s">
        <v>557</v>
      </c>
      <c r="C51" s="89"/>
      <c r="D51" s="89"/>
      <c r="E51" s="89"/>
      <c r="F51" s="89"/>
      <c r="G51" s="89"/>
      <c r="H51" s="89"/>
      <c r="I51" s="89"/>
      <c r="J51" s="89"/>
      <c r="K51" s="89" t="s">
        <v>557</v>
      </c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90"/>
      <c r="AC51" s="75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70"/>
      <c r="AP51" s="70"/>
      <c r="AQ51" s="70"/>
      <c r="AR51" s="70"/>
      <c r="AS51" s="70"/>
      <c r="AT51" s="70"/>
      <c r="AU51" s="70"/>
      <c r="AV51" s="70"/>
      <c r="AW51" s="70"/>
      <c r="AX51" s="70"/>
      <c r="AY51" s="70"/>
      <c r="AZ51" s="70"/>
      <c r="BA51" s="74"/>
      <c r="BB51" s="74"/>
      <c r="BC51" s="74"/>
      <c r="BD51" s="74"/>
      <c r="BE51" s="74"/>
      <c r="BF51" s="74"/>
      <c r="BG51" s="74"/>
      <c r="BH51" s="74"/>
      <c r="BI51" s="74"/>
      <c r="BJ51" s="74"/>
      <c r="BK51" s="74"/>
      <c r="BL51" s="74"/>
      <c r="BM51" s="74"/>
      <c r="BN51" s="74"/>
      <c r="BO51" s="74"/>
      <c r="BP51" s="74"/>
      <c r="BQ51" s="74"/>
      <c r="BR51" s="74"/>
      <c r="BS51" s="74"/>
      <c r="BT51" s="74"/>
      <c r="BU51" s="74"/>
      <c r="BV51" s="74"/>
      <c r="BW51" s="74"/>
      <c r="BX51" s="74"/>
      <c r="BY51" s="74"/>
      <c r="BZ51" s="74"/>
      <c r="CA51" s="74"/>
      <c r="CB51" s="74"/>
      <c r="CC51" s="74"/>
      <c r="CD51" s="74"/>
      <c r="CE51" s="74"/>
      <c r="CF51" s="74"/>
      <c r="CG51" s="74"/>
      <c r="CH51" s="74"/>
      <c r="CI51" s="74"/>
    </row>
    <row r="52" spans="1:87" ht="15.75" x14ac:dyDescent="0.25">
      <c r="A52" s="70"/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70"/>
      <c r="AP52" s="70"/>
      <c r="AQ52" s="70"/>
      <c r="AR52" s="70"/>
      <c r="AS52" s="70"/>
      <c r="AT52" s="70"/>
      <c r="AU52" s="70"/>
      <c r="AV52" s="70"/>
      <c r="AW52" s="70"/>
      <c r="AX52" s="70"/>
      <c r="AY52" s="70"/>
      <c r="AZ52" s="70"/>
      <c r="BA52" s="74"/>
      <c r="BB52" s="74"/>
      <c r="BC52" s="74"/>
      <c r="BD52" s="74"/>
      <c r="BE52" s="74"/>
      <c r="BF52" s="74"/>
      <c r="BG52" s="74"/>
      <c r="BH52" s="74"/>
      <c r="BI52" s="74"/>
      <c r="BJ52" s="74"/>
      <c r="BK52" s="74"/>
      <c r="BL52" s="74"/>
      <c r="BM52" s="74"/>
      <c r="BN52" s="74"/>
      <c r="BO52" s="74"/>
      <c r="BP52" s="74"/>
      <c r="BQ52" s="74"/>
      <c r="BR52" s="74"/>
      <c r="BS52" s="74"/>
      <c r="BT52" s="74"/>
      <c r="BU52" s="74"/>
      <c r="BV52" s="74"/>
      <c r="BW52" s="74"/>
      <c r="BX52" s="74"/>
      <c r="BY52" s="74"/>
      <c r="BZ52" s="74"/>
      <c r="CA52" s="74"/>
      <c r="CB52" s="74"/>
      <c r="CC52" s="74"/>
      <c r="CD52" s="74"/>
      <c r="CE52" s="74"/>
      <c r="CF52" s="74"/>
      <c r="CG52" s="74"/>
      <c r="CH52" s="74"/>
      <c r="CI52" s="74"/>
    </row>
    <row r="53" spans="1:87" ht="15.75" x14ac:dyDescent="0.25">
      <c r="A53" s="100"/>
      <c r="B53" s="100"/>
      <c r="C53" s="100"/>
      <c r="D53" s="100"/>
      <c r="E53" s="100"/>
      <c r="F53" s="100"/>
      <c r="G53" s="100"/>
      <c r="H53" s="100"/>
      <c r="I53" s="100"/>
      <c r="J53" s="100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0"/>
      <c r="V53" s="100"/>
      <c r="W53" s="100"/>
      <c r="X53" s="100"/>
      <c r="Y53" s="100"/>
      <c r="Z53" s="100"/>
      <c r="AA53" s="100"/>
      <c r="AB53" s="100"/>
      <c r="AC53" s="100"/>
      <c r="AD53" s="100"/>
      <c r="AE53" s="100"/>
      <c r="AF53" s="100"/>
      <c r="AG53" s="100"/>
      <c r="AH53" s="100"/>
      <c r="AI53" s="100"/>
      <c r="AJ53" s="100"/>
      <c r="AK53" s="100"/>
      <c r="AL53" s="100"/>
      <c r="AM53" s="100"/>
      <c r="AN53" s="100"/>
      <c r="AO53" s="100"/>
      <c r="AP53" s="100"/>
      <c r="AQ53" s="100"/>
      <c r="AR53" s="100"/>
      <c r="AS53" s="100"/>
      <c r="AT53" s="100"/>
      <c r="AU53" s="100"/>
      <c r="AV53" s="100"/>
      <c r="AW53" s="100"/>
      <c r="AX53" s="100"/>
      <c r="AY53" s="100"/>
      <c r="AZ53" s="100"/>
      <c r="BA53" s="74"/>
      <c r="BB53" s="74"/>
      <c r="BC53" s="74"/>
      <c r="BD53" s="74"/>
      <c r="BE53" s="74"/>
      <c r="BF53" s="74"/>
      <c r="BG53" s="74"/>
      <c r="BH53" s="74"/>
      <c r="BI53" s="74"/>
      <c r="BJ53" s="74"/>
      <c r="BK53" s="74"/>
      <c r="BL53" s="74"/>
      <c r="BM53" s="74"/>
      <c r="BN53" s="74"/>
      <c r="BO53" s="74"/>
      <c r="BP53" s="74"/>
      <c r="BQ53" s="74"/>
      <c r="BR53" s="74"/>
      <c r="BS53" s="74"/>
      <c r="BT53" s="74"/>
      <c r="BU53" s="74"/>
      <c r="BV53" s="74"/>
      <c r="BW53" s="74"/>
      <c r="BX53" s="74"/>
      <c r="BY53" s="74"/>
      <c r="BZ53" s="74"/>
      <c r="CA53" s="74"/>
      <c r="CB53" s="74"/>
      <c r="CC53" s="74"/>
      <c r="CD53" s="74"/>
      <c r="CE53" s="74"/>
      <c r="CF53" s="74"/>
      <c r="CG53" s="74"/>
      <c r="CH53" s="74"/>
      <c r="CI53" s="74"/>
    </row>
    <row r="54" spans="1:87" ht="15.75" x14ac:dyDescent="0.25">
      <c r="A54" s="273" t="s">
        <v>326</v>
      </c>
      <c r="B54" s="100" t="s">
        <v>572</v>
      </c>
      <c r="C54" s="100"/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0"/>
      <c r="AH54" s="100"/>
      <c r="AI54" s="100"/>
      <c r="AJ54" s="100"/>
      <c r="AK54" s="100"/>
      <c r="AL54" s="100"/>
      <c r="AM54" s="100"/>
      <c r="AN54" s="100"/>
      <c r="AO54" s="100"/>
      <c r="AP54" s="100"/>
      <c r="AQ54" s="100"/>
      <c r="AR54" s="100"/>
      <c r="AS54" s="100"/>
      <c r="AT54" s="100"/>
      <c r="AU54" s="100"/>
      <c r="AV54" s="100"/>
      <c r="AW54" s="100"/>
      <c r="AX54" s="100"/>
      <c r="AY54" s="100"/>
      <c r="AZ54" s="100"/>
      <c r="BA54" s="74"/>
      <c r="BB54" s="74"/>
      <c r="BC54" s="74"/>
      <c r="BD54" s="74"/>
      <c r="BE54" s="74"/>
      <c r="BF54" s="74"/>
      <c r="BG54" s="74"/>
      <c r="BH54" s="74"/>
      <c r="BI54" s="74"/>
      <c r="BJ54" s="74"/>
      <c r="BK54" s="74"/>
      <c r="BL54" s="74"/>
      <c r="BM54" s="74"/>
      <c r="BN54" s="74"/>
      <c r="BO54" s="74"/>
      <c r="BP54" s="74"/>
      <c r="BQ54" s="74"/>
      <c r="BR54" s="74"/>
      <c r="BS54" s="74"/>
      <c r="BT54" s="74"/>
      <c r="BU54" s="74"/>
      <c r="BV54" s="74"/>
      <c r="BW54" s="74"/>
      <c r="BX54" s="74"/>
      <c r="BY54" s="74"/>
      <c r="BZ54" s="74"/>
      <c r="CA54" s="74"/>
      <c r="CB54" s="74"/>
      <c r="CC54" s="74"/>
      <c r="CD54" s="74"/>
      <c r="CE54" s="74"/>
      <c r="CF54" s="74"/>
      <c r="CG54" s="74"/>
      <c r="CH54" s="74"/>
      <c r="CI54" s="74"/>
    </row>
    <row r="55" spans="1:87" ht="15.75" x14ac:dyDescent="0.25">
      <c r="A55" s="273"/>
      <c r="B55" s="100" t="s">
        <v>573</v>
      </c>
      <c r="C55" s="100"/>
      <c r="D55" s="100"/>
      <c r="E55" s="100"/>
      <c r="F55" s="100"/>
      <c r="G55" s="100"/>
      <c r="H55" s="100"/>
      <c r="I55" s="100"/>
      <c r="J55" s="100"/>
      <c r="K55" s="100"/>
      <c r="L55" s="100"/>
      <c r="M55" s="100"/>
      <c r="N55" s="100"/>
      <c r="O55" s="100"/>
      <c r="P55" s="100"/>
      <c r="Q55" s="100"/>
      <c r="R55" s="100"/>
      <c r="S55" s="100"/>
      <c r="T55" s="100"/>
      <c r="U55" s="100"/>
      <c r="V55" s="100"/>
      <c r="W55" s="100"/>
      <c r="X55" s="100"/>
      <c r="Y55" s="100"/>
      <c r="Z55" s="100"/>
      <c r="AA55" s="100"/>
      <c r="AB55" s="100"/>
      <c r="AC55" s="100"/>
      <c r="AD55" s="100"/>
      <c r="AE55" s="100"/>
      <c r="AF55" s="100"/>
      <c r="AG55" s="100"/>
      <c r="AH55" s="100"/>
      <c r="AI55" s="100"/>
      <c r="AJ55" s="100"/>
      <c r="AK55" s="100"/>
      <c r="AL55" s="100"/>
      <c r="AM55" s="100"/>
      <c r="AN55" s="100"/>
      <c r="AO55" s="100"/>
      <c r="AP55" s="100"/>
      <c r="AQ55" s="100"/>
      <c r="AR55" s="100"/>
      <c r="AS55" s="100"/>
      <c r="AT55" s="100"/>
      <c r="AU55" s="100"/>
      <c r="AV55" s="100"/>
      <c r="AW55" s="100"/>
      <c r="AX55" s="100"/>
      <c r="AY55" s="100"/>
      <c r="AZ55" s="100"/>
      <c r="BA55" s="74"/>
      <c r="BB55" s="74"/>
      <c r="BC55" s="74"/>
      <c r="BD55" s="74"/>
      <c r="BE55" s="74"/>
      <c r="BF55" s="74"/>
      <c r="BG55" s="74"/>
      <c r="BH55" s="74"/>
      <c r="BI55" s="74"/>
      <c r="BJ55" s="74"/>
      <c r="BK55" s="74"/>
      <c r="BL55" s="74"/>
      <c r="BM55" s="74"/>
      <c r="BN55" s="74"/>
      <c r="BO55" s="74"/>
      <c r="BP55" s="74"/>
      <c r="BQ55" s="74"/>
      <c r="BR55" s="74"/>
      <c r="BS55" s="74"/>
      <c r="BT55" s="74"/>
      <c r="BU55" s="74"/>
      <c r="BV55" s="74"/>
      <c r="BW55" s="74"/>
      <c r="BX55" s="74"/>
      <c r="BY55" s="74"/>
      <c r="BZ55" s="74"/>
      <c r="CA55" s="74"/>
      <c r="CB55" s="74"/>
      <c r="CC55" s="74"/>
      <c r="CD55" s="74"/>
      <c r="CE55" s="74"/>
      <c r="CF55" s="74"/>
      <c r="CG55" s="74"/>
      <c r="CH55" s="74"/>
      <c r="CI55" s="74"/>
    </row>
    <row r="56" spans="1:87" ht="31.5" x14ac:dyDescent="0.25">
      <c r="A56" s="101"/>
      <c r="B56" s="100" t="s">
        <v>574</v>
      </c>
      <c r="C56" s="100"/>
      <c r="D56" s="100"/>
      <c r="E56" s="100"/>
      <c r="F56" s="100"/>
      <c r="G56" s="100"/>
      <c r="H56" s="100"/>
      <c r="I56" s="100"/>
      <c r="J56" s="100"/>
      <c r="K56" s="100"/>
      <c r="L56" s="100"/>
      <c r="M56" s="100"/>
      <c r="N56" s="100"/>
      <c r="O56" s="100"/>
      <c r="P56" s="100"/>
      <c r="Q56" s="100"/>
      <c r="R56" s="100"/>
      <c r="S56" s="100"/>
      <c r="T56" s="100"/>
      <c r="U56" s="100"/>
      <c r="V56" s="100"/>
      <c r="W56" s="100"/>
      <c r="X56" s="100"/>
      <c r="Y56" s="100"/>
      <c r="Z56" s="100"/>
      <c r="AA56" s="100"/>
      <c r="AB56" s="100"/>
      <c r="AC56" s="100"/>
      <c r="AD56" s="100"/>
      <c r="AE56" s="100"/>
      <c r="AF56" s="100"/>
      <c r="AG56" s="100"/>
      <c r="AH56" s="100"/>
      <c r="AI56" s="100"/>
      <c r="AJ56" s="100"/>
      <c r="AK56" s="100"/>
      <c r="AL56" s="100"/>
      <c r="AM56" s="100"/>
      <c r="AN56" s="100"/>
      <c r="AO56" s="100"/>
      <c r="AP56" s="100"/>
      <c r="AQ56" s="100"/>
      <c r="AR56" s="100"/>
      <c r="AS56" s="100"/>
      <c r="AT56" s="100"/>
      <c r="AU56" s="100"/>
      <c r="AV56" s="100"/>
      <c r="AW56" s="100"/>
      <c r="AX56" s="100"/>
      <c r="AY56" s="100"/>
      <c r="AZ56" s="100"/>
      <c r="BA56" s="74"/>
      <c r="BB56" s="74"/>
      <c r="BC56" s="74"/>
      <c r="BD56" s="74"/>
      <c r="BE56" s="74"/>
      <c r="BF56" s="74"/>
      <c r="BG56" s="74"/>
      <c r="BH56" s="74"/>
      <c r="BI56" s="74"/>
      <c r="BJ56" s="74"/>
      <c r="BK56" s="74"/>
      <c r="BL56" s="74"/>
      <c r="BM56" s="74"/>
      <c r="BN56" s="74"/>
      <c r="BO56" s="74"/>
      <c r="BP56" s="74"/>
      <c r="BQ56" s="74"/>
      <c r="BR56" s="74"/>
      <c r="BS56" s="74"/>
      <c r="BT56" s="74"/>
      <c r="BU56" s="74"/>
      <c r="BV56" s="74"/>
      <c r="BW56" s="74"/>
      <c r="BX56" s="74"/>
      <c r="BY56" s="74"/>
      <c r="BZ56" s="74"/>
      <c r="CA56" s="74"/>
      <c r="CB56" s="74"/>
      <c r="CC56" s="74"/>
      <c r="CD56" s="74"/>
      <c r="CE56" s="74"/>
      <c r="CF56" s="74"/>
      <c r="CG56" s="74"/>
      <c r="CH56" s="74"/>
      <c r="CI56" s="74"/>
    </row>
    <row r="57" spans="1:87" ht="15.75" x14ac:dyDescent="0.25">
      <c r="A57" s="100"/>
      <c r="B57" s="100"/>
      <c r="C57" s="100"/>
      <c r="D57" s="100"/>
      <c r="E57" s="100"/>
      <c r="F57" s="100"/>
      <c r="G57" s="100"/>
      <c r="H57" s="100"/>
      <c r="I57" s="100"/>
      <c r="J57" s="100"/>
      <c r="K57" s="100"/>
      <c r="L57" s="100"/>
      <c r="M57" s="100"/>
      <c r="N57" s="100"/>
      <c r="O57" s="100"/>
      <c r="P57" s="100"/>
      <c r="Q57" s="100"/>
      <c r="R57" s="100"/>
      <c r="S57" s="100"/>
      <c r="T57" s="100"/>
      <c r="U57" s="100"/>
      <c r="V57" s="100"/>
      <c r="W57" s="100"/>
      <c r="X57" s="100"/>
      <c r="Y57" s="100"/>
      <c r="Z57" s="100"/>
      <c r="AA57" s="100"/>
      <c r="AB57" s="100"/>
      <c r="AC57" s="100"/>
      <c r="AD57" s="100"/>
      <c r="AE57" s="100"/>
      <c r="AF57" s="100"/>
      <c r="AG57" s="100"/>
      <c r="AH57" s="100"/>
      <c r="AI57" s="100"/>
      <c r="AJ57" s="100"/>
      <c r="AK57" s="100"/>
      <c r="AL57" s="100"/>
      <c r="AM57" s="100"/>
      <c r="AN57" s="100"/>
      <c r="AO57" s="100"/>
      <c r="AP57" s="100"/>
      <c r="AQ57" s="100"/>
      <c r="AR57" s="100"/>
      <c r="AS57" s="100"/>
      <c r="AT57" s="100"/>
      <c r="AU57" s="100"/>
      <c r="AV57" s="100"/>
      <c r="AW57" s="100"/>
      <c r="AX57" s="100"/>
      <c r="AY57" s="100"/>
      <c r="AZ57" s="100"/>
      <c r="BA57" s="74"/>
      <c r="BB57" s="74"/>
      <c r="BC57" s="74"/>
      <c r="BD57" s="74"/>
      <c r="BE57" s="74"/>
      <c r="BF57" s="74"/>
      <c r="BG57" s="74"/>
      <c r="BH57" s="74"/>
      <c r="BI57" s="74"/>
      <c r="BJ57" s="74"/>
      <c r="BK57" s="74"/>
      <c r="BL57" s="74"/>
      <c r="BM57" s="74"/>
      <c r="BN57" s="74"/>
      <c r="BO57" s="74"/>
      <c r="BP57" s="74"/>
      <c r="BQ57" s="74"/>
      <c r="BR57" s="74"/>
      <c r="BS57" s="74"/>
      <c r="BT57" s="74"/>
      <c r="BU57" s="74"/>
      <c r="BV57" s="74"/>
      <c r="BW57" s="74"/>
      <c r="BX57" s="74"/>
      <c r="BY57" s="74"/>
      <c r="BZ57" s="74"/>
      <c r="CA57" s="74"/>
      <c r="CB57" s="74"/>
      <c r="CC57" s="74"/>
      <c r="CD57" s="74"/>
      <c r="CE57" s="74"/>
      <c r="CF57" s="74"/>
      <c r="CG57" s="74"/>
      <c r="CH57" s="74"/>
      <c r="CI57" s="74"/>
    </row>
    <row r="58" spans="1:87" ht="15.75" x14ac:dyDescent="0.25">
      <c r="A58" s="274" t="s">
        <v>575</v>
      </c>
      <c r="B58" s="100" t="s">
        <v>576</v>
      </c>
      <c r="C58" s="100"/>
      <c r="D58" s="100"/>
      <c r="E58" s="100"/>
      <c r="F58" s="100"/>
      <c r="G58" s="100"/>
      <c r="H58" s="100"/>
      <c r="I58" s="100"/>
      <c r="J58" s="100"/>
      <c r="K58" s="100"/>
      <c r="L58" s="100"/>
      <c r="M58" s="100"/>
      <c r="N58" s="100"/>
      <c r="O58" s="100"/>
      <c r="P58" s="100"/>
      <c r="Q58" s="100"/>
      <c r="R58" s="100"/>
      <c r="S58" s="100"/>
      <c r="T58" s="100"/>
      <c r="U58" s="100"/>
      <c r="V58" s="100"/>
      <c r="W58" s="100"/>
      <c r="X58" s="100"/>
      <c r="Y58" s="100"/>
      <c r="Z58" s="100"/>
      <c r="AA58" s="100"/>
      <c r="AB58" s="100"/>
      <c r="AC58" s="100"/>
      <c r="AD58" s="100"/>
      <c r="AE58" s="100"/>
      <c r="AF58" s="100"/>
      <c r="AG58" s="100"/>
      <c r="AH58" s="100"/>
      <c r="AI58" s="100"/>
      <c r="AJ58" s="100"/>
      <c r="AK58" s="100"/>
      <c r="AL58" s="100"/>
      <c r="AM58" s="100"/>
      <c r="AN58" s="100"/>
      <c r="AO58" s="100"/>
      <c r="AP58" s="100"/>
      <c r="AQ58" s="100"/>
      <c r="AR58" s="100"/>
      <c r="AS58" s="100"/>
      <c r="AT58" s="100"/>
      <c r="AU58" s="100"/>
      <c r="AV58" s="100"/>
      <c r="AW58" s="100"/>
      <c r="AX58" s="100"/>
      <c r="AY58" s="100"/>
      <c r="AZ58" s="100"/>
      <c r="BA58" s="74"/>
      <c r="BB58" s="74"/>
      <c r="BC58" s="74"/>
      <c r="BD58" s="74"/>
      <c r="BE58" s="74"/>
      <c r="BF58" s="74"/>
      <c r="BG58" s="74"/>
      <c r="BH58" s="74"/>
      <c r="BI58" s="74"/>
      <c r="BJ58" s="74"/>
      <c r="BK58" s="74"/>
      <c r="BL58" s="74"/>
      <c r="BM58" s="74"/>
      <c r="BN58" s="74"/>
      <c r="BO58" s="74"/>
      <c r="BP58" s="74"/>
      <c r="BQ58" s="74"/>
      <c r="BR58" s="74"/>
      <c r="BS58" s="74"/>
      <c r="BT58" s="74"/>
      <c r="BU58" s="74"/>
      <c r="BV58" s="74"/>
      <c r="BW58" s="74"/>
      <c r="BX58" s="74"/>
      <c r="BY58" s="74"/>
      <c r="BZ58" s="74"/>
      <c r="CA58" s="74"/>
      <c r="CB58" s="74"/>
      <c r="CC58" s="74"/>
      <c r="CD58" s="74"/>
      <c r="CE58" s="74"/>
      <c r="CF58" s="74"/>
      <c r="CG58" s="74"/>
      <c r="CH58" s="74"/>
      <c r="CI58" s="74"/>
    </row>
    <row r="59" spans="1:87" ht="15.75" x14ac:dyDescent="0.25">
      <c r="A59" s="274"/>
      <c r="B59" s="100" t="s">
        <v>577</v>
      </c>
      <c r="C59" s="100"/>
      <c r="D59" s="100"/>
      <c r="E59" s="100"/>
      <c r="F59" s="100"/>
      <c r="G59" s="100"/>
      <c r="H59" s="100"/>
      <c r="I59" s="100"/>
      <c r="J59" s="100"/>
      <c r="K59" s="100"/>
      <c r="L59" s="100"/>
      <c r="M59" s="100"/>
      <c r="N59" s="100"/>
      <c r="O59" s="100"/>
      <c r="P59" s="100"/>
      <c r="Q59" s="100"/>
      <c r="R59" s="100"/>
      <c r="S59" s="100"/>
      <c r="T59" s="100"/>
      <c r="U59" s="100"/>
      <c r="V59" s="100"/>
      <c r="W59" s="100"/>
      <c r="X59" s="100"/>
      <c r="Y59" s="100"/>
      <c r="Z59" s="100"/>
      <c r="AA59" s="100"/>
      <c r="AB59" s="100"/>
      <c r="AC59" s="100"/>
      <c r="AD59" s="100"/>
      <c r="AE59" s="100"/>
      <c r="AF59" s="100"/>
      <c r="AG59" s="100"/>
      <c r="AH59" s="100"/>
      <c r="AI59" s="100"/>
      <c r="AJ59" s="100"/>
      <c r="AK59" s="100"/>
      <c r="AL59" s="100"/>
      <c r="AM59" s="100"/>
      <c r="AN59" s="100"/>
      <c r="AO59" s="100"/>
      <c r="AP59" s="100"/>
      <c r="AQ59" s="100"/>
      <c r="AR59" s="100"/>
      <c r="AS59" s="100"/>
      <c r="AT59" s="100"/>
      <c r="AU59" s="100"/>
      <c r="AV59" s="100"/>
      <c r="AW59" s="100"/>
      <c r="AX59" s="100"/>
      <c r="AY59" s="100"/>
      <c r="AZ59" s="100"/>
      <c r="BA59" s="74"/>
      <c r="BB59" s="74"/>
      <c r="BC59" s="74"/>
      <c r="BD59" s="74"/>
      <c r="BE59" s="74"/>
      <c r="BF59" s="74"/>
      <c r="BG59" s="74"/>
      <c r="BH59" s="74"/>
      <c r="BI59" s="74"/>
      <c r="BJ59" s="74"/>
      <c r="BK59" s="74"/>
      <c r="BL59" s="74"/>
      <c r="BM59" s="74"/>
      <c r="BN59" s="74"/>
      <c r="BO59" s="74"/>
      <c r="BP59" s="74"/>
      <c r="BQ59" s="74"/>
      <c r="BR59" s="74"/>
      <c r="BS59" s="74"/>
      <c r="BT59" s="74"/>
      <c r="BU59" s="74"/>
      <c r="BV59" s="74"/>
      <c r="BW59" s="74"/>
      <c r="BX59" s="74"/>
      <c r="BY59" s="74"/>
      <c r="BZ59" s="74"/>
      <c r="CA59" s="74"/>
      <c r="CB59" s="74"/>
      <c r="CC59" s="74"/>
      <c r="CD59" s="74"/>
      <c r="CE59" s="74"/>
      <c r="CF59" s="74"/>
      <c r="CG59" s="74"/>
      <c r="CH59" s="74"/>
      <c r="CI59" s="74"/>
    </row>
    <row r="60" spans="1:87" ht="15.75" x14ac:dyDescent="0.25">
      <c r="A60" s="100"/>
      <c r="B60" s="100" t="s">
        <v>578</v>
      </c>
      <c r="C60" s="100"/>
      <c r="D60" s="100"/>
      <c r="E60" s="100"/>
      <c r="F60" s="100"/>
      <c r="G60" s="100"/>
      <c r="H60" s="100"/>
      <c r="I60" s="100"/>
      <c r="J60" s="100"/>
      <c r="K60" s="100"/>
      <c r="L60" s="100"/>
      <c r="M60" s="100"/>
      <c r="N60" s="100"/>
      <c r="O60" s="100"/>
      <c r="P60" s="100"/>
      <c r="Q60" s="100"/>
      <c r="R60" s="100"/>
      <c r="S60" s="100"/>
      <c r="T60" s="100"/>
      <c r="U60" s="100"/>
      <c r="V60" s="100"/>
      <c r="W60" s="100"/>
      <c r="X60" s="100"/>
      <c r="Y60" s="100"/>
      <c r="Z60" s="100"/>
      <c r="AA60" s="100"/>
      <c r="AB60" s="100"/>
      <c r="AC60" s="100"/>
      <c r="AD60" s="100"/>
      <c r="AE60" s="100"/>
      <c r="AF60" s="100"/>
      <c r="AG60" s="100"/>
      <c r="AH60" s="100"/>
      <c r="AI60" s="100"/>
      <c r="AJ60" s="100"/>
      <c r="AK60" s="100"/>
      <c r="AL60" s="100"/>
      <c r="AM60" s="100"/>
      <c r="AN60" s="100"/>
      <c r="AO60" s="100"/>
      <c r="AP60" s="100"/>
      <c r="AQ60" s="100"/>
      <c r="AR60" s="100"/>
      <c r="AS60" s="100"/>
      <c r="AT60" s="100"/>
      <c r="AU60" s="100"/>
      <c r="AV60" s="100"/>
      <c r="AW60" s="100"/>
      <c r="AX60" s="100"/>
      <c r="AY60" s="100"/>
      <c r="AZ60" s="100"/>
      <c r="BA60" s="74"/>
      <c r="BB60" s="74"/>
      <c r="BC60" s="74"/>
      <c r="BD60" s="74"/>
      <c r="BE60" s="74"/>
      <c r="BF60" s="74"/>
      <c r="BG60" s="74"/>
      <c r="BH60" s="74"/>
      <c r="BI60" s="74"/>
      <c r="BJ60" s="74"/>
      <c r="BK60" s="74"/>
      <c r="BL60" s="74"/>
      <c r="BM60" s="74"/>
      <c r="BN60" s="74"/>
      <c r="BO60" s="74"/>
      <c r="BP60" s="74"/>
      <c r="BQ60" s="74"/>
      <c r="BR60" s="74"/>
      <c r="BS60" s="74"/>
      <c r="BT60" s="74"/>
      <c r="BU60" s="74"/>
      <c r="BV60" s="74"/>
      <c r="BW60" s="74"/>
      <c r="BX60" s="74"/>
      <c r="BY60" s="74"/>
      <c r="BZ60" s="74"/>
      <c r="CA60" s="74"/>
      <c r="CB60" s="74"/>
      <c r="CC60" s="74"/>
      <c r="CD60" s="74"/>
      <c r="CE60" s="74"/>
      <c r="CF60" s="74"/>
      <c r="CG60" s="74"/>
      <c r="CH60" s="74"/>
      <c r="CI60" s="74"/>
    </row>
    <row r="61" spans="1:87" ht="15.75" x14ac:dyDescent="0.25">
      <c r="A61" s="100"/>
      <c r="B61" s="100" t="s">
        <v>579</v>
      </c>
      <c r="C61" s="100"/>
      <c r="D61" s="100"/>
      <c r="E61" s="100"/>
      <c r="F61" s="100"/>
      <c r="G61" s="100"/>
      <c r="H61" s="100"/>
      <c r="I61" s="100"/>
      <c r="J61" s="100"/>
      <c r="K61" s="100"/>
      <c r="L61" s="100"/>
      <c r="M61" s="100"/>
      <c r="N61" s="100"/>
      <c r="O61" s="100"/>
      <c r="P61" s="100"/>
      <c r="Q61" s="100"/>
      <c r="R61" s="100"/>
      <c r="S61" s="100"/>
      <c r="T61" s="100"/>
      <c r="U61" s="100"/>
      <c r="V61" s="100"/>
      <c r="W61" s="100"/>
      <c r="X61" s="100"/>
      <c r="Y61" s="100"/>
      <c r="Z61" s="100"/>
      <c r="AA61" s="100"/>
      <c r="AB61" s="100"/>
      <c r="AC61" s="100"/>
      <c r="AD61" s="100"/>
      <c r="AE61" s="100"/>
      <c r="AF61" s="100"/>
      <c r="AG61" s="100"/>
      <c r="AH61" s="100"/>
      <c r="AI61" s="100"/>
      <c r="AJ61" s="100"/>
      <c r="AK61" s="100"/>
      <c r="AL61" s="100"/>
      <c r="AM61" s="100"/>
      <c r="AN61" s="100"/>
      <c r="AO61" s="100"/>
      <c r="AP61" s="100"/>
      <c r="AQ61" s="100"/>
      <c r="AR61" s="100"/>
      <c r="AS61" s="100"/>
      <c r="AT61" s="100"/>
      <c r="AU61" s="100"/>
      <c r="AV61" s="100"/>
      <c r="AW61" s="100"/>
      <c r="AX61" s="100"/>
      <c r="AY61" s="100"/>
      <c r="AZ61" s="100"/>
      <c r="BA61" s="74"/>
      <c r="BB61" s="74"/>
      <c r="BC61" s="74"/>
      <c r="BD61" s="74"/>
      <c r="BE61" s="74"/>
      <c r="BF61" s="74"/>
      <c r="BG61" s="74"/>
      <c r="BH61" s="74"/>
      <c r="BI61" s="74"/>
      <c r="BJ61" s="74"/>
      <c r="BK61" s="74"/>
      <c r="BL61" s="74"/>
      <c r="BM61" s="74"/>
      <c r="BN61" s="74"/>
      <c r="BO61" s="74"/>
      <c r="BP61" s="74"/>
      <c r="BQ61" s="74"/>
      <c r="BR61" s="74"/>
      <c r="BS61" s="74"/>
      <c r="BT61" s="74"/>
      <c r="BU61" s="74"/>
      <c r="BV61" s="74"/>
      <c r="BW61" s="74"/>
      <c r="BX61" s="74"/>
      <c r="BY61" s="74"/>
      <c r="BZ61" s="74"/>
      <c r="CA61" s="74"/>
      <c r="CB61" s="74"/>
      <c r="CC61" s="74"/>
      <c r="CD61" s="74"/>
      <c r="CE61" s="74"/>
      <c r="CF61" s="74"/>
      <c r="CG61" s="74"/>
      <c r="CH61" s="74"/>
      <c r="CI61" s="74"/>
    </row>
    <row r="62" spans="1:87" ht="16.5" thickBot="1" x14ac:dyDescent="0.3">
      <c r="A62" s="100"/>
      <c r="B62" s="102"/>
      <c r="C62" s="102"/>
      <c r="D62" s="102"/>
      <c r="E62" s="102"/>
      <c r="F62" s="102"/>
      <c r="G62" s="102"/>
      <c r="H62" s="102"/>
      <c r="I62" s="102"/>
      <c r="J62" s="102"/>
      <c r="K62" s="102"/>
      <c r="L62" s="102"/>
      <c r="M62" s="102"/>
      <c r="N62" s="102"/>
      <c r="O62" s="102"/>
      <c r="P62" s="102"/>
      <c r="Q62" s="102"/>
      <c r="R62" s="102"/>
      <c r="S62" s="102"/>
      <c r="T62" s="102"/>
      <c r="U62" s="102"/>
      <c r="V62" s="102"/>
      <c r="W62" s="102"/>
      <c r="X62" s="102"/>
      <c r="Y62" s="102"/>
      <c r="Z62" s="102"/>
      <c r="AA62" s="102"/>
      <c r="AB62" s="102"/>
      <c r="AC62" s="102"/>
      <c r="AD62" s="102"/>
      <c r="AE62" s="102"/>
      <c r="AF62" s="102"/>
      <c r="AG62" s="102"/>
      <c r="AH62" s="100"/>
      <c r="AI62" s="100"/>
      <c r="AJ62" s="100"/>
      <c r="AK62" s="100"/>
      <c r="AL62" s="100"/>
      <c r="AM62" s="100"/>
      <c r="AN62" s="100"/>
      <c r="AO62" s="100"/>
      <c r="AP62" s="100"/>
      <c r="AQ62" s="100"/>
      <c r="AR62" s="100"/>
      <c r="AS62" s="100"/>
      <c r="AT62" s="100"/>
      <c r="AU62" s="100"/>
      <c r="AV62" s="100"/>
      <c r="AW62" s="100"/>
      <c r="AX62" s="100"/>
      <c r="AY62" s="100"/>
      <c r="AZ62" s="100"/>
      <c r="BA62" s="74"/>
      <c r="BB62" s="74"/>
      <c r="BC62" s="74"/>
      <c r="BD62" s="74"/>
      <c r="BE62" s="74"/>
      <c r="BF62" s="74"/>
      <c r="BG62" s="74"/>
      <c r="BH62" s="74"/>
      <c r="BI62" s="74"/>
      <c r="BJ62" s="74"/>
      <c r="BK62" s="74"/>
      <c r="BL62" s="74"/>
      <c r="BM62" s="74"/>
      <c r="BN62" s="74"/>
      <c r="BO62" s="74"/>
      <c r="BP62" s="74"/>
      <c r="BQ62" s="74"/>
      <c r="BR62" s="74"/>
      <c r="BS62" s="74"/>
      <c r="BT62" s="74"/>
      <c r="BU62" s="74"/>
      <c r="BV62" s="74"/>
      <c r="BW62" s="74"/>
      <c r="BX62" s="74"/>
      <c r="BY62" s="74"/>
      <c r="BZ62" s="74"/>
      <c r="CA62" s="74"/>
      <c r="CB62" s="74"/>
      <c r="CC62" s="74"/>
      <c r="CD62" s="74"/>
      <c r="CE62" s="74"/>
      <c r="CF62" s="74"/>
      <c r="CG62" s="74"/>
      <c r="CH62" s="74"/>
      <c r="CI62" s="74"/>
    </row>
    <row r="63" spans="1:87" ht="16.5" thickBot="1" x14ac:dyDescent="0.3">
      <c r="A63" s="103" t="s">
        <v>580</v>
      </c>
      <c r="B63" s="104">
        <v>1</v>
      </c>
      <c r="C63" s="105">
        <v>0</v>
      </c>
      <c r="D63" s="104">
        <v>1</v>
      </c>
      <c r="E63" s="105">
        <v>0</v>
      </c>
      <c r="F63" s="104">
        <v>1</v>
      </c>
      <c r="G63" s="104">
        <v>1</v>
      </c>
      <c r="H63" s="105">
        <v>0</v>
      </c>
      <c r="I63" s="105">
        <v>0</v>
      </c>
      <c r="J63" s="105">
        <v>0</v>
      </c>
      <c r="K63" s="105">
        <v>0</v>
      </c>
      <c r="L63" s="105">
        <v>0</v>
      </c>
      <c r="M63" s="104">
        <v>1</v>
      </c>
      <c r="N63" s="105">
        <v>0</v>
      </c>
      <c r="O63" s="105">
        <v>0</v>
      </c>
      <c r="P63" s="105">
        <v>0</v>
      </c>
      <c r="Q63" s="105">
        <v>0</v>
      </c>
      <c r="R63" s="105">
        <v>0</v>
      </c>
      <c r="S63" s="105">
        <v>0</v>
      </c>
      <c r="T63" s="105">
        <v>0</v>
      </c>
      <c r="U63" s="105">
        <v>0</v>
      </c>
      <c r="V63" s="104">
        <v>1</v>
      </c>
      <c r="W63" s="105">
        <v>0</v>
      </c>
      <c r="X63" s="104">
        <v>1</v>
      </c>
      <c r="Y63" s="106">
        <v>0</v>
      </c>
      <c r="Z63" s="106">
        <v>0</v>
      </c>
      <c r="AA63" s="106">
        <v>0</v>
      </c>
      <c r="AB63" s="106">
        <v>1</v>
      </c>
      <c r="AC63" s="106">
        <v>0</v>
      </c>
      <c r="AD63" s="106">
        <v>0</v>
      </c>
      <c r="AE63" s="106">
        <v>0</v>
      </c>
      <c r="AF63" s="106">
        <v>0</v>
      </c>
      <c r="AG63" s="106">
        <v>1</v>
      </c>
      <c r="AH63" s="100"/>
      <c r="AI63" s="100"/>
      <c r="AJ63" s="100"/>
      <c r="AK63" s="100"/>
      <c r="AL63" s="100"/>
      <c r="AM63" s="100"/>
      <c r="AN63" s="100"/>
      <c r="AO63" s="100"/>
      <c r="AP63" s="100"/>
      <c r="AQ63" s="100"/>
      <c r="AR63" s="100"/>
      <c r="AS63" s="100"/>
      <c r="AT63" s="100"/>
      <c r="AU63" s="100"/>
      <c r="AV63" s="100"/>
      <c r="AW63" s="100"/>
      <c r="AX63" s="100"/>
      <c r="AY63" s="100"/>
      <c r="AZ63" s="100"/>
      <c r="BA63" s="74"/>
      <c r="BB63" s="74"/>
      <c r="BC63" s="74"/>
      <c r="BD63" s="74"/>
      <c r="BE63" s="74"/>
      <c r="BF63" s="74"/>
      <c r="BG63" s="74"/>
      <c r="BH63" s="74"/>
      <c r="BI63" s="74"/>
      <c r="BJ63" s="74"/>
      <c r="BK63" s="74"/>
      <c r="BL63" s="74"/>
      <c r="BM63" s="74"/>
      <c r="BN63" s="74"/>
      <c r="BO63" s="74"/>
      <c r="BP63" s="74"/>
      <c r="BQ63" s="74"/>
      <c r="BR63" s="74"/>
      <c r="BS63" s="74"/>
      <c r="BT63" s="74"/>
      <c r="BU63" s="74"/>
      <c r="BV63" s="74"/>
      <c r="BW63" s="74"/>
      <c r="BX63" s="74"/>
      <c r="BY63" s="74"/>
      <c r="BZ63" s="74"/>
      <c r="CA63" s="74"/>
      <c r="CB63" s="74"/>
      <c r="CC63" s="74"/>
      <c r="CD63" s="74"/>
      <c r="CE63" s="74"/>
      <c r="CF63" s="74"/>
      <c r="CG63" s="74"/>
      <c r="CH63" s="74"/>
      <c r="CI63" s="74"/>
    </row>
    <row r="64" spans="1:87" ht="16.5" thickBot="1" x14ac:dyDescent="0.3">
      <c r="A64" s="103" t="s">
        <v>581</v>
      </c>
      <c r="B64" s="72">
        <v>128</v>
      </c>
      <c r="C64" s="72">
        <v>0</v>
      </c>
      <c r="D64" s="72">
        <v>32</v>
      </c>
      <c r="E64" s="72">
        <v>0</v>
      </c>
      <c r="F64" s="72">
        <v>8</v>
      </c>
      <c r="G64" s="72">
        <v>4</v>
      </c>
      <c r="H64" s="72">
        <v>0</v>
      </c>
      <c r="I64" s="72">
        <v>0</v>
      </c>
      <c r="J64" s="72">
        <v>0</v>
      </c>
      <c r="K64" s="72">
        <v>0</v>
      </c>
      <c r="L64" s="72">
        <v>0</v>
      </c>
      <c r="M64" s="72">
        <v>16</v>
      </c>
      <c r="N64" s="72">
        <v>0</v>
      </c>
      <c r="O64" s="72">
        <v>0</v>
      </c>
      <c r="P64" s="72">
        <v>0</v>
      </c>
      <c r="Q64" s="72">
        <v>0</v>
      </c>
      <c r="R64" s="72">
        <v>0</v>
      </c>
      <c r="S64" s="72">
        <v>0</v>
      </c>
      <c r="T64" s="72">
        <v>0</v>
      </c>
      <c r="U64" s="72">
        <v>0</v>
      </c>
      <c r="V64" s="72">
        <v>8</v>
      </c>
      <c r="W64" s="72">
        <v>0</v>
      </c>
      <c r="X64" s="72">
        <v>2</v>
      </c>
      <c r="Y64" s="72">
        <v>0</v>
      </c>
      <c r="Z64" s="72">
        <v>0</v>
      </c>
      <c r="AA64" s="72">
        <v>0</v>
      </c>
      <c r="AB64" s="72">
        <v>0</v>
      </c>
      <c r="AC64" s="72">
        <v>0</v>
      </c>
      <c r="AD64" s="72">
        <v>0</v>
      </c>
      <c r="AE64" s="72">
        <v>0</v>
      </c>
      <c r="AF64" s="72">
        <v>0</v>
      </c>
      <c r="AG64" s="72">
        <v>0</v>
      </c>
      <c r="AH64" s="100"/>
      <c r="AI64" s="100"/>
      <c r="AJ64" s="100"/>
      <c r="AK64" s="100"/>
      <c r="AL64" s="100"/>
      <c r="AM64" s="100"/>
      <c r="AN64" s="100"/>
      <c r="AO64" s="100"/>
      <c r="AP64" s="100"/>
      <c r="AQ64" s="100"/>
      <c r="AR64" s="100"/>
      <c r="AS64" s="100"/>
      <c r="AT64" s="100"/>
      <c r="AU64" s="100"/>
      <c r="AV64" s="100"/>
      <c r="AW64" s="100"/>
      <c r="AX64" s="100"/>
      <c r="AY64" s="100"/>
      <c r="AZ64" s="100"/>
      <c r="BA64" s="74"/>
      <c r="BB64" s="74"/>
      <c r="BC64" s="74"/>
      <c r="BD64" s="74"/>
      <c r="BE64" s="74"/>
      <c r="BF64" s="74"/>
      <c r="BG64" s="74"/>
      <c r="BH64" s="74"/>
      <c r="BI64" s="74"/>
      <c r="BJ64" s="74"/>
      <c r="BK64" s="74"/>
      <c r="BL64" s="74"/>
      <c r="BM64" s="74"/>
      <c r="BN64" s="74"/>
      <c r="BO64" s="74"/>
      <c r="BP64" s="74"/>
      <c r="BQ64" s="74"/>
      <c r="BR64" s="74"/>
      <c r="BS64" s="74"/>
      <c r="BT64" s="74"/>
      <c r="BU64" s="74"/>
      <c r="BV64" s="74"/>
      <c r="BW64" s="74"/>
      <c r="BX64" s="74"/>
      <c r="BY64" s="74"/>
      <c r="BZ64" s="74"/>
      <c r="CA64" s="74"/>
      <c r="CB64" s="74"/>
      <c r="CC64" s="74"/>
      <c r="CD64" s="74"/>
      <c r="CE64" s="74"/>
      <c r="CF64" s="74"/>
      <c r="CG64" s="74"/>
      <c r="CH64" s="74"/>
      <c r="CI64" s="74"/>
    </row>
    <row r="65" spans="1:87" ht="16.5" thickBot="1" x14ac:dyDescent="0.3">
      <c r="A65" s="103" t="s">
        <v>582</v>
      </c>
      <c r="B65" s="107">
        <v>1</v>
      </c>
      <c r="C65" s="105">
        <v>1</v>
      </c>
      <c r="D65" s="104">
        <v>1</v>
      </c>
      <c r="E65" s="105">
        <v>1</v>
      </c>
      <c r="F65" s="104">
        <v>1</v>
      </c>
      <c r="G65" s="104">
        <v>1</v>
      </c>
      <c r="H65" s="105">
        <v>1</v>
      </c>
      <c r="I65" s="105">
        <v>1</v>
      </c>
      <c r="J65" s="105">
        <v>1</v>
      </c>
      <c r="K65" s="105">
        <v>1</v>
      </c>
      <c r="L65" s="105">
        <v>1</v>
      </c>
      <c r="M65" s="104">
        <v>1</v>
      </c>
      <c r="N65" s="105">
        <v>1</v>
      </c>
      <c r="O65" s="105">
        <v>1</v>
      </c>
      <c r="P65" s="105">
        <v>1</v>
      </c>
      <c r="Q65" s="105">
        <v>1</v>
      </c>
      <c r="R65" s="105">
        <v>1</v>
      </c>
      <c r="S65" s="105">
        <v>1</v>
      </c>
      <c r="T65" s="105">
        <v>1</v>
      </c>
      <c r="U65" s="105">
        <v>1</v>
      </c>
      <c r="V65" s="104">
        <v>1</v>
      </c>
      <c r="W65" s="105">
        <v>1</v>
      </c>
      <c r="X65" s="104">
        <v>1</v>
      </c>
      <c r="Y65" s="105">
        <v>1</v>
      </c>
      <c r="Z65" s="106">
        <v>0</v>
      </c>
      <c r="AA65" s="106">
        <v>0</v>
      </c>
      <c r="AB65" s="106">
        <v>0</v>
      </c>
      <c r="AC65" s="106">
        <v>0</v>
      </c>
      <c r="AD65" s="106">
        <v>0</v>
      </c>
      <c r="AE65" s="106">
        <v>0</v>
      </c>
      <c r="AF65" s="106">
        <v>0</v>
      </c>
      <c r="AG65" s="106">
        <v>0</v>
      </c>
      <c r="AH65" s="100"/>
      <c r="AI65" s="100"/>
      <c r="AJ65" s="100"/>
      <c r="AK65" s="100"/>
      <c r="AL65" s="100"/>
      <c r="AM65" s="100"/>
      <c r="AN65" s="100"/>
      <c r="AO65" s="100"/>
      <c r="AP65" s="100"/>
      <c r="AQ65" s="100"/>
      <c r="AR65" s="100"/>
      <c r="AS65" s="100"/>
      <c r="AT65" s="100"/>
      <c r="AU65" s="100"/>
      <c r="AV65" s="100"/>
      <c r="AW65" s="100"/>
      <c r="AX65" s="100"/>
      <c r="AY65" s="100"/>
      <c r="AZ65" s="100"/>
      <c r="BA65" s="74"/>
      <c r="BB65" s="74"/>
      <c r="BC65" s="74"/>
      <c r="BD65" s="74"/>
      <c r="BE65" s="74"/>
      <c r="BF65" s="74"/>
      <c r="BG65" s="74"/>
      <c r="BH65" s="74"/>
      <c r="BI65" s="74"/>
      <c r="BJ65" s="74"/>
      <c r="BK65" s="74"/>
      <c r="BL65" s="74"/>
      <c r="BM65" s="74"/>
      <c r="BN65" s="74"/>
      <c r="BO65" s="74"/>
      <c r="BP65" s="74"/>
      <c r="BQ65" s="74"/>
      <c r="BR65" s="74"/>
      <c r="BS65" s="74"/>
      <c r="BT65" s="74"/>
      <c r="BU65" s="74"/>
      <c r="BV65" s="74"/>
      <c r="BW65" s="74"/>
      <c r="BX65" s="74"/>
      <c r="BY65" s="74"/>
      <c r="BZ65" s="74"/>
      <c r="CA65" s="74"/>
      <c r="CB65" s="74"/>
      <c r="CC65" s="74"/>
      <c r="CD65" s="74"/>
      <c r="CE65" s="74"/>
      <c r="CF65" s="74"/>
      <c r="CG65" s="74"/>
      <c r="CH65" s="74"/>
      <c r="CI65" s="74"/>
    </row>
    <row r="66" spans="1:87" ht="16.5" thickBot="1" x14ac:dyDescent="0.3">
      <c r="A66" s="103" t="s">
        <v>583</v>
      </c>
      <c r="B66" s="104">
        <v>1</v>
      </c>
      <c r="C66" s="105">
        <v>0</v>
      </c>
      <c r="D66" s="104">
        <v>1</v>
      </c>
      <c r="E66" s="105">
        <v>0</v>
      </c>
      <c r="F66" s="104">
        <v>1</v>
      </c>
      <c r="G66" s="104">
        <v>1</v>
      </c>
      <c r="H66" s="105">
        <v>0</v>
      </c>
      <c r="I66" s="105">
        <v>0</v>
      </c>
      <c r="J66" s="105">
        <v>0</v>
      </c>
      <c r="K66" s="105">
        <v>0</v>
      </c>
      <c r="L66" s="105">
        <v>0</v>
      </c>
      <c r="M66" s="104">
        <v>1</v>
      </c>
      <c r="N66" s="105">
        <v>0</v>
      </c>
      <c r="O66" s="105">
        <v>0</v>
      </c>
      <c r="P66" s="105">
        <v>0</v>
      </c>
      <c r="Q66" s="105">
        <v>0</v>
      </c>
      <c r="R66" s="105">
        <v>0</v>
      </c>
      <c r="S66" s="105">
        <v>0</v>
      </c>
      <c r="T66" s="105">
        <v>0</v>
      </c>
      <c r="U66" s="105">
        <v>0</v>
      </c>
      <c r="V66" s="104">
        <v>1</v>
      </c>
      <c r="W66" s="105">
        <v>0</v>
      </c>
      <c r="X66" s="104">
        <v>1</v>
      </c>
      <c r="Y66" s="105">
        <v>0</v>
      </c>
      <c r="Z66" s="105">
        <v>0</v>
      </c>
      <c r="AA66" s="105">
        <v>0</v>
      </c>
      <c r="AB66" s="105">
        <v>0</v>
      </c>
      <c r="AC66" s="105">
        <v>0</v>
      </c>
      <c r="AD66" s="105">
        <v>0</v>
      </c>
      <c r="AE66" s="105">
        <v>0</v>
      </c>
      <c r="AF66" s="105">
        <v>0</v>
      </c>
      <c r="AG66" s="105">
        <v>0</v>
      </c>
      <c r="AH66" s="100"/>
      <c r="AI66" s="100"/>
      <c r="AJ66" s="100"/>
      <c r="AK66" s="100"/>
      <c r="AL66" s="100"/>
      <c r="AM66" s="100"/>
      <c r="AN66" s="100"/>
      <c r="AO66" s="100"/>
      <c r="AP66" s="100"/>
      <c r="AQ66" s="100"/>
      <c r="AR66" s="100"/>
      <c r="AS66" s="100"/>
      <c r="AT66" s="100"/>
      <c r="AU66" s="100"/>
      <c r="AV66" s="100"/>
      <c r="AW66" s="100"/>
      <c r="AX66" s="100"/>
      <c r="AY66" s="100"/>
      <c r="AZ66" s="100"/>
      <c r="BA66" s="74"/>
      <c r="BB66" s="74"/>
      <c r="BC66" s="74"/>
      <c r="BD66" s="74"/>
      <c r="BE66" s="74"/>
      <c r="BF66" s="74"/>
      <c r="BG66" s="74"/>
      <c r="BH66" s="74"/>
      <c r="BI66" s="74"/>
      <c r="BJ66" s="74"/>
      <c r="BK66" s="74"/>
      <c r="BL66" s="74"/>
      <c r="BM66" s="74"/>
      <c r="BN66" s="74"/>
      <c r="BO66" s="74"/>
      <c r="BP66" s="74"/>
      <c r="BQ66" s="74"/>
      <c r="BR66" s="74"/>
      <c r="BS66" s="74"/>
      <c r="BT66" s="74"/>
      <c r="BU66" s="74"/>
      <c r="BV66" s="74"/>
      <c r="BW66" s="74"/>
      <c r="BX66" s="74"/>
      <c r="BY66" s="74"/>
      <c r="BZ66" s="74"/>
      <c r="CA66" s="74"/>
      <c r="CB66" s="74"/>
      <c r="CC66" s="74"/>
      <c r="CD66" s="74"/>
      <c r="CE66" s="74"/>
      <c r="CF66" s="74"/>
      <c r="CG66" s="74"/>
      <c r="CH66" s="74"/>
      <c r="CI66" s="74"/>
    </row>
    <row r="67" spans="1:87" ht="16.5" thickBot="1" x14ac:dyDescent="0.3">
      <c r="A67" s="103" t="s">
        <v>584</v>
      </c>
      <c r="B67" s="279">
        <v>172</v>
      </c>
      <c r="C67" s="280"/>
      <c r="D67" s="280"/>
      <c r="E67" s="280"/>
      <c r="F67" s="280"/>
      <c r="G67" s="280"/>
      <c r="H67" s="280"/>
      <c r="I67" s="281"/>
      <c r="J67" s="279">
        <v>16</v>
      </c>
      <c r="K67" s="280"/>
      <c r="L67" s="280"/>
      <c r="M67" s="280"/>
      <c r="N67" s="280"/>
      <c r="O67" s="280"/>
      <c r="P67" s="280"/>
      <c r="Q67" s="281"/>
      <c r="R67" s="279">
        <v>10</v>
      </c>
      <c r="S67" s="280"/>
      <c r="T67" s="280"/>
      <c r="U67" s="280"/>
      <c r="V67" s="280"/>
      <c r="W67" s="280"/>
      <c r="X67" s="280"/>
      <c r="Y67" s="281"/>
      <c r="Z67" s="279">
        <v>0</v>
      </c>
      <c r="AA67" s="280"/>
      <c r="AB67" s="280"/>
      <c r="AC67" s="280"/>
      <c r="AD67" s="280"/>
      <c r="AE67" s="280"/>
      <c r="AF67" s="280"/>
      <c r="AG67" s="281"/>
      <c r="AH67" s="100"/>
      <c r="AI67" s="100"/>
      <c r="AJ67" s="100"/>
      <c r="AK67" s="100"/>
      <c r="AL67" s="100"/>
      <c r="AM67" s="100"/>
      <c r="AN67" s="100"/>
      <c r="AO67" s="100"/>
      <c r="AP67" s="100"/>
      <c r="AQ67" s="100"/>
      <c r="AR67" s="100"/>
      <c r="AS67" s="100"/>
      <c r="AT67" s="100"/>
      <c r="AU67" s="100"/>
      <c r="AV67" s="100"/>
      <c r="AW67" s="100"/>
      <c r="AX67" s="100"/>
      <c r="AY67" s="100"/>
      <c r="AZ67" s="100"/>
      <c r="BA67" s="74"/>
      <c r="BB67" s="74"/>
      <c r="BC67" s="74"/>
      <c r="BD67" s="74"/>
      <c r="BE67" s="74"/>
      <c r="BF67" s="74"/>
      <c r="BG67" s="74"/>
      <c r="BH67" s="74"/>
      <c r="BI67" s="74"/>
      <c r="BJ67" s="74"/>
      <c r="BK67" s="74"/>
      <c r="BL67" s="74"/>
      <c r="BM67" s="74"/>
      <c r="BN67" s="74"/>
      <c r="BO67" s="74"/>
      <c r="BP67" s="74"/>
      <c r="BQ67" s="74"/>
      <c r="BR67" s="74"/>
      <c r="BS67" s="74"/>
      <c r="BT67" s="74"/>
      <c r="BU67" s="74"/>
      <c r="BV67" s="74"/>
      <c r="BW67" s="74"/>
      <c r="BX67" s="74"/>
      <c r="BY67" s="74"/>
      <c r="BZ67" s="74"/>
      <c r="CA67" s="74"/>
      <c r="CB67" s="74"/>
      <c r="CC67" s="74"/>
      <c r="CD67" s="74"/>
      <c r="CE67" s="74"/>
      <c r="CF67" s="74"/>
      <c r="CG67" s="74"/>
      <c r="CH67" s="74"/>
      <c r="CI67" s="74"/>
    </row>
    <row r="68" spans="1:87" ht="15.75" x14ac:dyDescent="0.25">
      <c r="A68" s="100"/>
      <c r="B68" s="100" t="s">
        <v>585</v>
      </c>
      <c r="C68" s="100"/>
      <c r="D68" s="100"/>
      <c r="E68" s="100"/>
      <c r="F68" s="100"/>
      <c r="G68" s="100"/>
      <c r="H68" s="100"/>
      <c r="I68" s="100"/>
      <c r="J68" s="100"/>
      <c r="K68" s="100"/>
      <c r="L68" s="100"/>
      <c r="M68" s="100"/>
      <c r="N68" s="100"/>
      <c r="O68" s="100"/>
      <c r="P68" s="100"/>
      <c r="Q68" s="100"/>
      <c r="R68" s="100"/>
      <c r="S68" s="100"/>
      <c r="T68" s="100"/>
      <c r="U68" s="100"/>
      <c r="V68" s="100"/>
      <c r="W68" s="100"/>
      <c r="X68" s="100"/>
      <c r="Y68" s="100"/>
      <c r="Z68" s="100"/>
      <c r="AA68" s="100"/>
      <c r="AB68" s="100"/>
      <c r="AC68" s="100"/>
      <c r="AD68" s="100"/>
      <c r="AE68" s="100"/>
      <c r="AF68" s="100"/>
      <c r="AG68" s="100"/>
      <c r="AH68" s="100"/>
      <c r="AI68" s="100"/>
      <c r="AJ68" s="100"/>
      <c r="AK68" s="100"/>
      <c r="AL68" s="100"/>
      <c r="AM68" s="100"/>
      <c r="AN68" s="100"/>
      <c r="AO68" s="100"/>
      <c r="AP68" s="100"/>
      <c r="AQ68" s="100"/>
      <c r="AR68" s="100"/>
      <c r="AS68" s="100"/>
      <c r="AT68" s="100"/>
      <c r="AU68" s="100"/>
      <c r="AV68" s="100"/>
      <c r="AW68" s="100"/>
      <c r="AX68" s="100"/>
      <c r="AY68" s="100"/>
      <c r="AZ68" s="100"/>
      <c r="BA68" s="74"/>
      <c r="BB68" s="74"/>
      <c r="BC68" s="74"/>
      <c r="BD68" s="74"/>
      <c r="BE68" s="74"/>
      <c r="BF68" s="74"/>
      <c r="BG68" s="74"/>
      <c r="BH68" s="74"/>
      <c r="BI68" s="74"/>
      <c r="BJ68" s="74"/>
      <c r="BK68" s="74"/>
      <c r="BL68" s="74"/>
      <c r="BM68" s="74"/>
      <c r="BN68" s="74"/>
      <c r="BO68" s="74"/>
      <c r="BP68" s="74"/>
      <c r="BQ68" s="74"/>
      <c r="BR68" s="74"/>
      <c r="BS68" s="74"/>
      <c r="BT68" s="74"/>
      <c r="BU68" s="74"/>
      <c r="BV68" s="74"/>
      <c r="BW68" s="74"/>
      <c r="BX68" s="74"/>
      <c r="BY68" s="74"/>
      <c r="BZ68" s="74"/>
      <c r="CA68" s="74"/>
      <c r="CB68" s="74"/>
      <c r="CC68" s="74"/>
      <c r="CD68" s="74"/>
      <c r="CE68" s="74"/>
      <c r="CF68" s="74"/>
      <c r="CG68" s="74"/>
      <c r="CH68" s="74"/>
      <c r="CI68" s="74"/>
    </row>
    <row r="69" spans="1:87" ht="15.75" x14ac:dyDescent="0.25">
      <c r="A69" s="100"/>
      <c r="B69" s="100" t="s">
        <v>586</v>
      </c>
      <c r="C69" s="100"/>
      <c r="D69" s="100"/>
      <c r="E69" s="100"/>
      <c r="F69" s="100"/>
      <c r="G69" s="100"/>
      <c r="H69" s="100"/>
      <c r="I69" s="100"/>
      <c r="J69" s="100"/>
      <c r="K69" s="100"/>
      <c r="L69" s="100"/>
      <c r="M69" s="100"/>
      <c r="N69" s="100"/>
      <c r="O69" s="100"/>
      <c r="P69" s="100"/>
      <c r="Q69" s="100"/>
      <c r="R69" s="100"/>
      <c r="S69" s="100"/>
      <c r="T69" s="100"/>
      <c r="U69" s="100"/>
      <c r="V69" s="100"/>
      <c r="W69" s="100"/>
      <c r="X69" s="100"/>
      <c r="Y69" s="100"/>
      <c r="Z69" s="100"/>
      <c r="AA69" s="100"/>
      <c r="AB69" s="100"/>
      <c r="AC69" s="100"/>
      <c r="AD69" s="100"/>
      <c r="AE69" s="100"/>
      <c r="AF69" s="100"/>
      <c r="AG69" s="100"/>
      <c r="AH69" s="100"/>
      <c r="AI69" s="100"/>
      <c r="AJ69" s="100"/>
      <c r="AK69" s="100"/>
      <c r="AL69" s="100"/>
      <c r="AM69" s="100"/>
      <c r="AN69" s="100"/>
      <c r="AO69" s="100"/>
      <c r="AP69" s="100"/>
      <c r="AQ69" s="100"/>
      <c r="AR69" s="100"/>
      <c r="AS69" s="100"/>
      <c r="AT69" s="100"/>
      <c r="AU69" s="100"/>
      <c r="AV69" s="100"/>
      <c r="AW69" s="100"/>
      <c r="AX69" s="100"/>
      <c r="AY69" s="100"/>
      <c r="AZ69" s="100"/>
      <c r="BA69" s="74"/>
      <c r="BB69" s="74"/>
      <c r="BC69" s="74"/>
      <c r="BD69" s="74"/>
      <c r="BE69" s="74"/>
      <c r="BF69" s="74"/>
      <c r="BG69" s="74"/>
      <c r="BH69" s="74"/>
      <c r="BI69" s="74"/>
      <c r="BJ69" s="74"/>
      <c r="BK69" s="74"/>
      <c r="BL69" s="74"/>
      <c r="BM69" s="74"/>
      <c r="BN69" s="74"/>
      <c r="BO69" s="74"/>
      <c r="BP69" s="74"/>
      <c r="BQ69" s="74"/>
      <c r="BR69" s="74"/>
      <c r="BS69" s="74"/>
      <c r="BT69" s="74"/>
      <c r="BU69" s="74"/>
      <c r="BV69" s="74"/>
      <c r="BW69" s="74"/>
      <c r="BX69" s="74"/>
      <c r="BY69" s="74"/>
      <c r="BZ69" s="74"/>
      <c r="CA69" s="74"/>
      <c r="CB69" s="74"/>
      <c r="CC69" s="74"/>
      <c r="CD69" s="74"/>
      <c r="CE69" s="74"/>
      <c r="CF69" s="74"/>
      <c r="CG69" s="74"/>
      <c r="CH69" s="74"/>
      <c r="CI69" s="74"/>
    </row>
    <row r="70" spans="1:87" ht="15.75" x14ac:dyDescent="0.25">
      <c r="A70" s="100"/>
      <c r="B70" s="100"/>
      <c r="C70" s="100"/>
      <c r="D70" s="100"/>
      <c r="E70" s="100"/>
      <c r="F70" s="100"/>
      <c r="G70" s="100"/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0"/>
      <c r="X70" s="100"/>
      <c r="Y70" s="100"/>
      <c r="Z70" s="100"/>
      <c r="AA70" s="100"/>
      <c r="AB70" s="100"/>
      <c r="AC70" s="100"/>
      <c r="AD70" s="100"/>
      <c r="AE70" s="100"/>
      <c r="AF70" s="100"/>
      <c r="AG70" s="100"/>
      <c r="AH70" s="100"/>
      <c r="AI70" s="100"/>
      <c r="AJ70" s="100"/>
      <c r="AK70" s="100"/>
      <c r="AL70" s="100"/>
      <c r="AM70" s="100"/>
      <c r="AN70" s="100"/>
      <c r="AO70" s="100"/>
      <c r="AP70" s="100"/>
      <c r="AQ70" s="100"/>
      <c r="AR70" s="100"/>
      <c r="AS70" s="100"/>
      <c r="AT70" s="100"/>
      <c r="AU70" s="100"/>
      <c r="AV70" s="100"/>
      <c r="AW70" s="100"/>
      <c r="AX70" s="100"/>
      <c r="AY70" s="100"/>
      <c r="AZ70" s="100"/>
      <c r="BA70" s="74"/>
      <c r="BB70" s="74"/>
      <c r="BC70" s="74"/>
      <c r="BD70" s="74"/>
      <c r="BE70" s="74"/>
      <c r="BF70" s="74"/>
      <c r="BG70" s="74"/>
      <c r="BH70" s="74"/>
      <c r="BI70" s="74"/>
      <c r="BJ70" s="74"/>
      <c r="BK70" s="74"/>
      <c r="BL70" s="74"/>
      <c r="BM70" s="74"/>
      <c r="BN70" s="74"/>
      <c r="BO70" s="74"/>
      <c r="BP70" s="74"/>
      <c r="BQ70" s="74"/>
      <c r="BR70" s="74"/>
      <c r="BS70" s="74"/>
      <c r="BT70" s="74"/>
      <c r="BU70" s="74"/>
      <c r="BV70" s="74"/>
      <c r="BW70" s="74"/>
      <c r="BX70" s="74"/>
      <c r="BY70" s="74"/>
      <c r="BZ70" s="74"/>
      <c r="CA70" s="74"/>
      <c r="CB70" s="74"/>
      <c r="CC70" s="74"/>
      <c r="CD70" s="74"/>
      <c r="CE70" s="74"/>
      <c r="CF70" s="74"/>
      <c r="CG70" s="74"/>
      <c r="CH70" s="74"/>
      <c r="CI70" s="74"/>
    </row>
    <row r="71" spans="1:87" ht="15.75" x14ac:dyDescent="0.25">
      <c r="A71" s="100"/>
      <c r="B71" s="100" t="s">
        <v>587</v>
      </c>
      <c r="C71" s="100"/>
      <c r="D71" s="100"/>
      <c r="E71" s="100"/>
      <c r="F71" s="100"/>
      <c r="G71" s="100"/>
      <c r="H71" s="100"/>
      <c r="I71" s="100"/>
      <c r="J71" s="100"/>
      <c r="K71" s="100"/>
      <c r="L71" s="100"/>
      <c r="M71" s="100"/>
      <c r="N71" s="100"/>
      <c r="O71" s="100"/>
      <c r="P71" s="100"/>
      <c r="Q71" s="100"/>
      <c r="R71" s="100"/>
      <c r="S71" s="100"/>
      <c r="T71" s="100"/>
      <c r="U71" s="100"/>
      <c r="V71" s="100"/>
      <c r="W71" s="100"/>
      <c r="X71" s="100"/>
      <c r="Y71" s="100"/>
      <c r="Z71" s="100"/>
      <c r="AA71" s="100"/>
      <c r="AB71" s="100"/>
      <c r="AC71" s="100"/>
      <c r="AD71" s="100"/>
      <c r="AE71" s="100"/>
      <c r="AF71" s="100"/>
      <c r="AG71" s="100"/>
      <c r="AH71" s="100"/>
      <c r="AI71" s="100"/>
      <c r="AJ71" s="100"/>
      <c r="AK71" s="100"/>
      <c r="AL71" s="100"/>
      <c r="AM71" s="100"/>
      <c r="AN71" s="100"/>
      <c r="AO71" s="100"/>
      <c r="AP71" s="100"/>
      <c r="AQ71" s="100"/>
      <c r="AR71" s="100"/>
      <c r="AS71" s="100"/>
      <c r="AT71" s="100"/>
      <c r="AU71" s="100"/>
      <c r="AV71" s="100"/>
      <c r="AW71" s="100"/>
      <c r="AX71" s="100"/>
      <c r="AY71" s="100"/>
      <c r="AZ71" s="100"/>
      <c r="BA71" s="74"/>
      <c r="BB71" s="74"/>
      <c r="BC71" s="74"/>
      <c r="BD71" s="74"/>
      <c r="BE71" s="74"/>
      <c r="BF71" s="74"/>
      <c r="BG71" s="74"/>
      <c r="BH71" s="74"/>
      <c r="BI71" s="74"/>
      <c r="BJ71" s="74"/>
      <c r="BK71" s="74"/>
      <c r="BL71" s="74"/>
      <c r="BM71" s="74"/>
      <c r="BN71" s="74"/>
      <c r="BO71" s="74"/>
      <c r="BP71" s="74"/>
      <c r="BQ71" s="74"/>
      <c r="BR71" s="74"/>
      <c r="BS71" s="74"/>
      <c r="BT71" s="74"/>
      <c r="BU71" s="74"/>
      <c r="BV71" s="74"/>
      <c r="BW71" s="74"/>
      <c r="BX71" s="74"/>
      <c r="BY71" s="74"/>
      <c r="BZ71" s="74"/>
      <c r="CA71" s="74"/>
      <c r="CB71" s="74"/>
      <c r="CC71" s="74"/>
      <c r="CD71" s="74"/>
      <c r="CE71" s="74"/>
      <c r="CF71" s="74"/>
      <c r="CG71" s="74"/>
      <c r="CH71" s="74"/>
      <c r="CI71" s="74"/>
    </row>
    <row r="72" spans="1:87" ht="15.75" x14ac:dyDescent="0.25">
      <c r="A72" s="100"/>
      <c r="B72" s="100" t="s">
        <v>588</v>
      </c>
      <c r="C72" s="100"/>
      <c r="D72" s="100"/>
      <c r="E72" s="100"/>
      <c r="F72" s="100"/>
      <c r="G72" s="100"/>
      <c r="H72" s="10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0"/>
      <c r="V72" s="100"/>
      <c r="W72" s="100"/>
      <c r="X72" s="100"/>
      <c r="Y72" s="100"/>
      <c r="Z72" s="100"/>
      <c r="AA72" s="100"/>
      <c r="AB72" s="100"/>
      <c r="AC72" s="100"/>
      <c r="AD72" s="100"/>
      <c r="AE72" s="100"/>
      <c r="AF72" s="100"/>
      <c r="AG72" s="100"/>
      <c r="AH72" s="100"/>
      <c r="AI72" s="100"/>
      <c r="AJ72" s="100"/>
      <c r="AK72" s="100"/>
      <c r="AL72" s="100"/>
      <c r="AM72" s="100"/>
      <c r="AN72" s="100"/>
      <c r="AO72" s="100"/>
      <c r="AP72" s="100"/>
      <c r="AQ72" s="100"/>
      <c r="AR72" s="100"/>
      <c r="AS72" s="100"/>
      <c r="AT72" s="100"/>
      <c r="AU72" s="100"/>
      <c r="AV72" s="100"/>
      <c r="AW72" s="100"/>
      <c r="AX72" s="100"/>
      <c r="AY72" s="100"/>
      <c r="AZ72" s="100"/>
      <c r="BA72" s="126"/>
      <c r="BB72" s="126"/>
      <c r="BC72" s="126"/>
      <c r="BD72" s="126"/>
      <c r="BE72" s="126"/>
      <c r="BF72" s="126"/>
      <c r="BG72" s="126"/>
      <c r="BH72" s="126"/>
      <c r="BI72" s="126"/>
      <c r="BJ72" s="126"/>
      <c r="BK72" s="126"/>
      <c r="BL72" s="126"/>
      <c r="BM72" s="126"/>
      <c r="BN72" s="126"/>
      <c r="BO72" s="126"/>
      <c r="BP72" s="126"/>
      <c r="BQ72" s="126"/>
      <c r="BR72" s="126"/>
      <c r="BS72" s="126"/>
      <c r="BT72" s="126"/>
      <c r="BU72" s="126"/>
      <c r="BV72" s="126"/>
      <c r="BW72" s="126"/>
      <c r="BX72" s="126"/>
      <c r="BY72" s="126"/>
      <c r="BZ72" s="126"/>
      <c r="CA72" s="126"/>
      <c r="CB72" s="126"/>
      <c r="CC72" s="126"/>
      <c r="CD72" s="126"/>
      <c r="CE72" s="126"/>
      <c r="CF72" s="126"/>
      <c r="CG72" s="126"/>
      <c r="CH72" s="126"/>
      <c r="CI72" s="126"/>
    </row>
    <row r="73" spans="1:87" ht="15.75" x14ac:dyDescent="0.25">
      <c r="A73" s="100"/>
      <c r="B73" s="100"/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0"/>
      <c r="N73" s="100"/>
      <c r="O73" s="100"/>
      <c r="P73" s="100"/>
      <c r="Q73" s="100"/>
      <c r="R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  <c r="AI73" s="100"/>
      <c r="AJ73" s="100"/>
      <c r="AK73" s="100"/>
      <c r="AL73" s="100"/>
      <c r="AM73" s="100"/>
      <c r="AN73" s="100"/>
      <c r="AO73" s="100"/>
      <c r="AP73" s="100"/>
      <c r="AQ73" s="100"/>
      <c r="AR73" s="100"/>
      <c r="AS73" s="100"/>
      <c r="AT73" s="100"/>
      <c r="AU73" s="100"/>
      <c r="AV73" s="100"/>
      <c r="AW73" s="100"/>
      <c r="AX73" s="100"/>
      <c r="AY73" s="100"/>
      <c r="AZ73" s="100"/>
      <c r="BA73" s="126"/>
      <c r="BB73" s="126"/>
      <c r="BC73" s="126"/>
      <c r="BD73" s="126"/>
      <c r="BE73" s="126"/>
      <c r="BF73" s="126"/>
      <c r="BG73" s="126"/>
      <c r="BH73" s="126"/>
      <c r="BI73" s="126"/>
      <c r="BJ73" s="126"/>
      <c r="BK73" s="126"/>
      <c r="BL73" s="126"/>
      <c r="BM73" s="126"/>
      <c r="BN73" s="126"/>
      <c r="BO73" s="126"/>
      <c r="BP73" s="126"/>
      <c r="BQ73" s="126"/>
      <c r="BR73" s="126"/>
      <c r="BS73" s="126"/>
      <c r="BT73" s="126"/>
      <c r="BU73" s="126"/>
      <c r="BV73" s="126"/>
      <c r="BW73" s="126"/>
      <c r="BX73" s="126"/>
      <c r="BY73" s="126"/>
      <c r="BZ73" s="126"/>
      <c r="CA73" s="126"/>
      <c r="CB73" s="126"/>
      <c r="CC73" s="126"/>
      <c r="CD73" s="126"/>
      <c r="CE73" s="126"/>
      <c r="CF73" s="126"/>
      <c r="CG73" s="126"/>
      <c r="CH73" s="126"/>
      <c r="CI73" s="126"/>
    </row>
    <row r="74" spans="1:87" ht="18.75" x14ac:dyDescent="0.3">
      <c r="A74" s="100"/>
      <c r="B74" s="108" t="s">
        <v>589</v>
      </c>
      <c r="C74" s="109"/>
      <c r="D74" s="109"/>
      <c r="E74" s="109"/>
      <c r="F74" s="109"/>
      <c r="G74" s="109"/>
      <c r="H74" s="109"/>
      <c r="I74" s="109"/>
      <c r="J74" s="109"/>
      <c r="K74" s="109"/>
      <c r="L74" s="109"/>
      <c r="M74" s="109"/>
      <c r="N74" s="109"/>
      <c r="O74" s="109"/>
      <c r="P74" s="109"/>
      <c r="Q74" s="109"/>
      <c r="R74" s="109"/>
      <c r="S74" s="109"/>
      <c r="T74" s="109"/>
      <c r="U74" s="109"/>
      <c r="V74" s="109"/>
      <c r="W74" s="109"/>
      <c r="X74" s="109"/>
      <c r="Y74" s="109"/>
      <c r="Z74" s="109"/>
      <c r="AA74" s="109"/>
      <c r="AB74" s="109"/>
      <c r="AC74" s="109"/>
      <c r="AD74" s="109"/>
      <c r="AE74" s="109"/>
      <c r="AF74" s="109"/>
      <c r="AG74" s="109"/>
      <c r="AH74" s="100"/>
      <c r="AI74" s="100"/>
      <c r="AJ74" s="100"/>
      <c r="AK74" s="100"/>
      <c r="AL74" s="100"/>
      <c r="AM74" s="100"/>
      <c r="AN74" s="100"/>
      <c r="AO74" s="100"/>
      <c r="AP74" s="100"/>
      <c r="AQ74" s="100"/>
      <c r="AR74" s="100"/>
      <c r="AS74" s="100"/>
      <c r="AT74" s="100"/>
      <c r="AU74" s="100"/>
      <c r="AV74" s="100"/>
      <c r="AW74" s="100"/>
      <c r="AX74" s="100"/>
      <c r="AY74" s="100"/>
      <c r="AZ74" s="100"/>
      <c r="BA74" s="126"/>
      <c r="BB74" s="126"/>
      <c r="BC74" s="126"/>
      <c r="BD74" s="126"/>
      <c r="BE74" s="126"/>
      <c r="BF74" s="126"/>
      <c r="BG74" s="126"/>
      <c r="BH74" s="126"/>
      <c r="BI74" s="126"/>
      <c r="BJ74" s="126"/>
      <c r="BK74" s="126"/>
      <c r="BL74" s="126"/>
      <c r="BM74" s="126"/>
      <c r="BN74" s="126"/>
      <c r="BO74" s="126"/>
      <c r="BP74" s="126"/>
      <c r="BQ74" s="126"/>
      <c r="BR74" s="126"/>
      <c r="BS74" s="126"/>
      <c r="BT74" s="126"/>
      <c r="BU74" s="126"/>
      <c r="BV74" s="126"/>
      <c r="BW74" s="126"/>
      <c r="BX74" s="126"/>
      <c r="BY74" s="126"/>
      <c r="BZ74" s="126"/>
      <c r="CA74" s="126"/>
      <c r="CB74" s="126"/>
      <c r="CC74" s="126"/>
      <c r="CD74" s="126"/>
      <c r="CE74" s="126"/>
      <c r="CF74" s="126"/>
      <c r="CG74" s="126"/>
      <c r="CH74" s="126"/>
      <c r="CI74" s="126"/>
    </row>
    <row r="75" spans="1:87" ht="16.5" thickBot="1" x14ac:dyDescent="0.3">
      <c r="A75" s="100"/>
      <c r="B75" s="124">
        <f>B76*128</f>
        <v>0</v>
      </c>
      <c r="C75" s="125">
        <f>C76*64</f>
        <v>0</v>
      </c>
      <c r="D75" s="125">
        <f>D76*32</f>
        <v>0</v>
      </c>
      <c r="E75" s="125">
        <f>E76*16</f>
        <v>0</v>
      </c>
      <c r="F75" s="125">
        <f>F76*8</f>
        <v>8</v>
      </c>
      <c r="G75" s="125">
        <f>G76*4</f>
        <v>0</v>
      </c>
      <c r="H75" s="125">
        <f>H76*2</f>
        <v>2</v>
      </c>
      <c r="I75" s="124">
        <f>I76*1</f>
        <v>0</v>
      </c>
      <c r="J75" s="124">
        <f>J76*128</f>
        <v>0</v>
      </c>
      <c r="K75" s="125">
        <f>K76*64</f>
        <v>64</v>
      </c>
      <c r="L75" s="125">
        <f>L76*32</f>
        <v>32</v>
      </c>
      <c r="M75" s="125">
        <f>M76*16</f>
        <v>0</v>
      </c>
      <c r="N75" s="125">
        <f>N76*8</f>
        <v>0</v>
      </c>
      <c r="O75" s="125">
        <f>O76*4</f>
        <v>4</v>
      </c>
      <c r="P75" s="125">
        <f>P76*2</f>
        <v>0</v>
      </c>
      <c r="Q75" s="124">
        <f>Q76*1</f>
        <v>0</v>
      </c>
      <c r="R75" s="124">
        <f>R76*128</f>
        <v>0</v>
      </c>
      <c r="S75" s="125">
        <f>S76*64</f>
        <v>0</v>
      </c>
      <c r="T75" s="125">
        <f>T76*32</f>
        <v>0</v>
      </c>
      <c r="U75" s="125">
        <f>U76*16</f>
        <v>16</v>
      </c>
      <c r="V75" s="125">
        <f>V76*8</f>
        <v>8</v>
      </c>
      <c r="W75" s="125">
        <f>W76*4</f>
        <v>4</v>
      </c>
      <c r="X75" s="125">
        <f>X76*2</f>
        <v>2</v>
      </c>
      <c r="Y75" s="124">
        <f>Y76*1</f>
        <v>0</v>
      </c>
      <c r="Z75" s="124">
        <f>Z76*128</f>
        <v>0</v>
      </c>
      <c r="AA75" s="125">
        <f>AA76*64</f>
        <v>64</v>
      </c>
      <c r="AB75" s="125">
        <f>AB76*32</f>
        <v>32</v>
      </c>
      <c r="AC75" s="125">
        <f>AC76*16</f>
        <v>0</v>
      </c>
      <c r="AD75" s="125">
        <f>AD76*8</f>
        <v>0</v>
      </c>
      <c r="AE75" s="125">
        <f>AE76*4</f>
        <v>0</v>
      </c>
      <c r="AF75" s="125">
        <f>AF76*2</f>
        <v>0</v>
      </c>
      <c r="AG75" s="124">
        <f>AG76*1</f>
        <v>0</v>
      </c>
      <c r="AH75" s="100"/>
      <c r="AI75" s="100"/>
      <c r="AJ75" s="100"/>
      <c r="AK75" s="100"/>
      <c r="AL75" s="100"/>
      <c r="AM75" s="100"/>
      <c r="AN75" s="100"/>
      <c r="AO75" s="100"/>
      <c r="AP75" s="100"/>
      <c r="AQ75" s="100"/>
      <c r="AR75" s="100"/>
      <c r="AS75" s="100"/>
      <c r="AT75" s="100"/>
      <c r="AU75" s="100"/>
      <c r="AV75" s="100"/>
      <c r="AW75" s="100"/>
      <c r="AX75" s="100"/>
      <c r="AY75" s="100"/>
      <c r="AZ75" s="100"/>
      <c r="BA75" s="126"/>
      <c r="BB75" s="126"/>
      <c r="BC75" s="126"/>
      <c r="BD75" s="126"/>
      <c r="BE75" s="126"/>
      <c r="BF75" s="126"/>
      <c r="BG75" s="126"/>
      <c r="BH75" s="126"/>
      <c r="BI75" s="126"/>
      <c r="BJ75" s="126"/>
      <c r="BK75" s="126"/>
      <c r="BL75" s="126"/>
      <c r="BM75" s="126"/>
      <c r="BN75" s="126"/>
      <c r="BO75" s="126"/>
      <c r="BP75" s="126"/>
      <c r="BQ75" s="126"/>
      <c r="BR75" s="126"/>
      <c r="BS75" s="126"/>
      <c r="BT75" s="126"/>
      <c r="BU75" s="126"/>
      <c r="BV75" s="126"/>
      <c r="BW75" s="126"/>
      <c r="BX75" s="126"/>
      <c r="BY75" s="126"/>
      <c r="BZ75" s="126"/>
      <c r="CA75" s="126"/>
      <c r="CB75" s="126"/>
      <c r="CC75" s="126"/>
      <c r="CD75" s="126"/>
      <c r="CE75" s="126"/>
      <c r="CF75" s="126"/>
      <c r="CG75" s="126"/>
      <c r="CH75" s="126"/>
      <c r="CI75" s="126"/>
    </row>
    <row r="76" spans="1:87" ht="16.5" thickBot="1" x14ac:dyDescent="0.3">
      <c r="A76" s="103" t="s">
        <v>590</v>
      </c>
      <c r="B76" s="111">
        <v>0</v>
      </c>
      <c r="C76" s="111">
        <v>0</v>
      </c>
      <c r="D76" s="111">
        <v>0</v>
      </c>
      <c r="E76" s="111">
        <v>0</v>
      </c>
      <c r="F76" s="111">
        <v>1</v>
      </c>
      <c r="G76" s="111">
        <v>0</v>
      </c>
      <c r="H76" s="111">
        <v>1</v>
      </c>
      <c r="I76" s="111">
        <v>0</v>
      </c>
      <c r="J76" s="111">
        <v>0</v>
      </c>
      <c r="K76" s="111">
        <v>1</v>
      </c>
      <c r="L76" s="111">
        <v>1</v>
      </c>
      <c r="M76" s="111">
        <v>0</v>
      </c>
      <c r="N76" s="111">
        <v>0</v>
      </c>
      <c r="O76" s="111">
        <v>1</v>
      </c>
      <c r="P76" s="111">
        <v>0</v>
      </c>
      <c r="Q76" s="111">
        <v>0</v>
      </c>
      <c r="R76" s="111">
        <v>0</v>
      </c>
      <c r="S76" s="111">
        <v>0</v>
      </c>
      <c r="T76" s="111">
        <v>0</v>
      </c>
      <c r="U76" s="111">
        <v>1</v>
      </c>
      <c r="V76" s="111">
        <v>1</v>
      </c>
      <c r="W76" s="111">
        <v>1</v>
      </c>
      <c r="X76" s="111">
        <v>1</v>
      </c>
      <c r="Y76" s="111">
        <v>0</v>
      </c>
      <c r="Z76" s="111">
        <v>0</v>
      </c>
      <c r="AA76" s="111">
        <v>1</v>
      </c>
      <c r="AB76" s="111">
        <v>1</v>
      </c>
      <c r="AC76" s="111">
        <v>0</v>
      </c>
      <c r="AD76" s="111">
        <v>0</v>
      </c>
      <c r="AE76" s="111">
        <v>0</v>
      </c>
      <c r="AF76" s="111">
        <v>0</v>
      </c>
      <c r="AG76" s="111">
        <v>0</v>
      </c>
      <c r="AH76" s="100"/>
      <c r="AI76" s="100"/>
      <c r="AJ76" s="100"/>
      <c r="AK76" s="100"/>
      <c r="AL76" s="100"/>
      <c r="AM76" s="100"/>
      <c r="AN76" s="100"/>
      <c r="AO76" s="100"/>
      <c r="AP76" s="100"/>
      <c r="AQ76" s="100"/>
      <c r="AR76" s="100"/>
      <c r="AS76" s="100"/>
      <c r="AT76" s="100"/>
      <c r="AU76" s="100"/>
      <c r="AV76" s="100"/>
      <c r="AW76" s="100"/>
      <c r="AX76" s="100"/>
      <c r="AY76" s="100"/>
      <c r="AZ76" s="100"/>
      <c r="BA76" s="126"/>
      <c r="BB76" s="126"/>
      <c r="BC76" s="126"/>
      <c r="BD76" s="126"/>
      <c r="BE76" s="126"/>
      <c r="BF76" s="126"/>
      <c r="BG76" s="126"/>
      <c r="BH76" s="126"/>
      <c r="BI76" s="126"/>
      <c r="BJ76" s="126"/>
      <c r="BK76" s="126"/>
      <c r="BL76" s="126"/>
      <c r="BM76" s="126"/>
      <c r="BN76" s="126"/>
      <c r="BO76" s="126"/>
      <c r="BP76" s="126"/>
      <c r="BQ76" s="126"/>
      <c r="BR76" s="126"/>
      <c r="BS76" s="126"/>
      <c r="BT76" s="126"/>
      <c r="BU76" s="126"/>
      <c r="BV76" s="126"/>
      <c r="BW76" s="126"/>
      <c r="BX76" s="126"/>
      <c r="BY76" s="126"/>
      <c r="BZ76" s="126"/>
      <c r="CA76" s="126"/>
      <c r="CB76" s="126"/>
      <c r="CC76" s="126"/>
      <c r="CD76" s="126"/>
      <c r="CE76" s="126"/>
      <c r="CF76" s="126"/>
      <c r="CG76" s="126"/>
      <c r="CH76" s="126"/>
      <c r="CI76" s="126"/>
    </row>
    <row r="77" spans="1:87" ht="16.5" thickBot="1" x14ac:dyDescent="0.3">
      <c r="A77" s="103" t="s">
        <v>566</v>
      </c>
      <c r="B77" s="275">
        <f>SUM(B75:I75)</f>
        <v>10</v>
      </c>
      <c r="C77" s="276"/>
      <c r="D77" s="276"/>
      <c r="E77" s="276"/>
      <c r="F77" s="276"/>
      <c r="G77" s="276"/>
      <c r="H77" s="276"/>
      <c r="I77" s="277"/>
      <c r="J77" s="275">
        <f>SUM(J75:Q75)</f>
        <v>100</v>
      </c>
      <c r="K77" s="276"/>
      <c r="L77" s="276"/>
      <c r="M77" s="276"/>
      <c r="N77" s="276"/>
      <c r="O77" s="276"/>
      <c r="P77" s="276"/>
      <c r="Q77" s="277"/>
      <c r="R77" s="275">
        <f>SUM(R75:Y75)</f>
        <v>30</v>
      </c>
      <c r="S77" s="276"/>
      <c r="T77" s="276"/>
      <c r="U77" s="276"/>
      <c r="V77" s="276"/>
      <c r="W77" s="276"/>
      <c r="X77" s="276"/>
      <c r="Y77" s="277"/>
      <c r="Z77" s="275">
        <f>SUM(Z75:AG75)</f>
        <v>96</v>
      </c>
      <c r="AA77" s="276"/>
      <c r="AB77" s="276"/>
      <c r="AC77" s="276"/>
      <c r="AD77" s="276"/>
      <c r="AE77" s="276"/>
      <c r="AF77" s="276"/>
      <c r="AG77" s="277"/>
      <c r="AH77" s="100"/>
      <c r="AI77" s="100"/>
      <c r="AJ77" s="100"/>
      <c r="AK77" s="100"/>
      <c r="AL77" s="100"/>
      <c r="AM77" s="100"/>
      <c r="AN77" s="100"/>
      <c r="AO77" s="100"/>
      <c r="AP77" s="100"/>
      <c r="AQ77" s="100"/>
      <c r="AR77" s="100"/>
      <c r="AS77" s="100"/>
      <c r="AT77" s="100"/>
      <c r="AU77" s="100"/>
      <c r="AV77" s="100"/>
      <c r="AW77" s="100"/>
      <c r="AX77" s="100"/>
      <c r="AY77" s="100"/>
      <c r="AZ77" s="100"/>
      <c r="BA77" s="126"/>
      <c r="BB77" s="126"/>
      <c r="BC77" s="126"/>
      <c r="BD77" s="126"/>
      <c r="BE77" s="126"/>
      <c r="BF77" s="126"/>
      <c r="BG77" s="126"/>
      <c r="BH77" s="126"/>
      <c r="BI77" s="126"/>
      <c r="BJ77" s="126"/>
      <c r="BK77" s="126"/>
      <c r="BL77" s="126"/>
      <c r="BM77" s="126"/>
      <c r="BN77" s="126"/>
      <c r="BO77" s="126"/>
      <c r="BP77" s="126"/>
      <c r="BQ77" s="126"/>
      <c r="BR77" s="126"/>
      <c r="BS77" s="126"/>
      <c r="BT77" s="126"/>
      <c r="BU77" s="126"/>
      <c r="BV77" s="126"/>
      <c r="BW77" s="126"/>
      <c r="BX77" s="126"/>
      <c r="BY77" s="126"/>
      <c r="BZ77" s="126"/>
      <c r="CA77" s="126"/>
      <c r="CB77" s="126"/>
      <c r="CC77" s="126"/>
      <c r="CD77" s="126"/>
      <c r="CE77" s="126"/>
      <c r="CF77" s="126"/>
      <c r="CG77" s="126"/>
      <c r="CH77" s="126"/>
      <c r="CI77" s="126"/>
    </row>
    <row r="78" spans="1:87" ht="15.75" x14ac:dyDescent="0.25">
      <c r="A78" s="103"/>
      <c r="B78" s="112"/>
      <c r="C78" s="112"/>
      <c r="D78" s="112"/>
      <c r="E78" s="112"/>
      <c r="F78" s="112"/>
      <c r="G78" s="112"/>
      <c r="H78" s="112"/>
      <c r="I78" s="112"/>
      <c r="J78" s="110"/>
      <c r="K78" s="110"/>
      <c r="L78" s="110"/>
      <c r="M78" s="110"/>
      <c r="N78" s="110"/>
      <c r="O78" s="110"/>
      <c r="P78" s="110"/>
      <c r="Q78" s="110"/>
      <c r="R78" s="110"/>
      <c r="S78" s="110"/>
      <c r="T78" s="110"/>
      <c r="U78" s="110"/>
      <c r="V78" s="110"/>
      <c r="W78" s="110"/>
      <c r="X78" s="110"/>
      <c r="Y78" s="110"/>
      <c r="Z78" s="110"/>
      <c r="AA78" s="110"/>
      <c r="AB78" s="110"/>
      <c r="AC78" s="110"/>
      <c r="AD78" s="110"/>
      <c r="AE78" s="110"/>
      <c r="AF78" s="110"/>
      <c r="AG78" s="110"/>
      <c r="AH78" s="100"/>
      <c r="AI78" s="100"/>
      <c r="AJ78" s="100"/>
      <c r="AK78" s="100"/>
      <c r="AL78" s="100"/>
      <c r="AM78" s="100"/>
      <c r="AN78" s="100"/>
      <c r="AO78" s="100"/>
      <c r="AP78" s="100"/>
      <c r="AQ78" s="100"/>
      <c r="AR78" s="100"/>
      <c r="AS78" s="100"/>
      <c r="AT78" s="100"/>
      <c r="AU78" s="100"/>
      <c r="AV78" s="100"/>
      <c r="AW78" s="100"/>
      <c r="AX78" s="100"/>
      <c r="AY78" s="100"/>
      <c r="AZ78" s="100"/>
      <c r="BA78" s="126"/>
      <c r="BB78" s="126"/>
      <c r="BC78" s="126"/>
      <c r="BD78" s="126"/>
      <c r="BE78" s="126"/>
      <c r="BF78" s="126"/>
      <c r="BG78" s="126"/>
      <c r="BH78" s="126"/>
      <c r="BI78" s="126"/>
      <c r="BJ78" s="126"/>
      <c r="BK78" s="126"/>
      <c r="BL78" s="126"/>
      <c r="BM78" s="126"/>
      <c r="BN78" s="126"/>
      <c r="BO78" s="126"/>
      <c r="BP78" s="126"/>
      <c r="BQ78" s="126"/>
      <c r="BR78" s="126"/>
      <c r="BS78" s="126"/>
      <c r="BT78" s="126"/>
      <c r="BU78" s="126"/>
      <c r="BV78" s="126"/>
      <c r="BW78" s="126"/>
      <c r="BX78" s="126"/>
      <c r="BY78" s="126"/>
      <c r="BZ78" s="126"/>
      <c r="CA78" s="126"/>
      <c r="CB78" s="126"/>
      <c r="CC78" s="126"/>
      <c r="CD78" s="126"/>
      <c r="CE78" s="126"/>
      <c r="CF78" s="126"/>
      <c r="CG78" s="126"/>
      <c r="CH78" s="126"/>
      <c r="CI78" s="126"/>
    </row>
    <row r="79" spans="1:87" ht="16.5" thickBot="1" x14ac:dyDescent="0.3">
      <c r="A79" s="100"/>
      <c r="B79" s="124">
        <f>B80*128</f>
        <v>128</v>
      </c>
      <c r="C79" s="125">
        <f>C80*64</f>
        <v>64</v>
      </c>
      <c r="D79" s="125">
        <f>D80*32</f>
        <v>32</v>
      </c>
      <c r="E79" s="125">
        <f>E80*16</f>
        <v>16</v>
      </c>
      <c r="F79" s="125">
        <f>F80*8</f>
        <v>8</v>
      </c>
      <c r="G79" s="125">
        <f>G80*4</f>
        <v>4</v>
      </c>
      <c r="H79" s="125">
        <f>H80*2</f>
        <v>2</v>
      </c>
      <c r="I79" s="124">
        <f>I80*1</f>
        <v>1</v>
      </c>
      <c r="J79" s="124">
        <f>J80*128</f>
        <v>128</v>
      </c>
      <c r="K79" s="125">
        <f>K80*64</f>
        <v>64</v>
      </c>
      <c r="L79" s="125">
        <f>L80*32</f>
        <v>32</v>
      </c>
      <c r="M79" s="125">
        <f>M80*16</f>
        <v>16</v>
      </c>
      <c r="N79" s="125">
        <f>N80*8</f>
        <v>8</v>
      </c>
      <c r="O79" s="125">
        <f>O80*4</f>
        <v>4</v>
      </c>
      <c r="P79" s="125">
        <f>P80*2</f>
        <v>2</v>
      </c>
      <c r="Q79" s="124">
        <f>Q80*1</f>
        <v>1</v>
      </c>
      <c r="R79" s="124">
        <f>R80*128</f>
        <v>128</v>
      </c>
      <c r="S79" s="125">
        <f>S80*64</f>
        <v>64</v>
      </c>
      <c r="T79" s="125">
        <f>T80*32</f>
        <v>32</v>
      </c>
      <c r="U79" s="125">
        <f>U80*16</f>
        <v>16</v>
      </c>
      <c r="V79" s="125">
        <f>V80*8</f>
        <v>0</v>
      </c>
      <c r="W79" s="125">
        <f>W80*4</f>
        <v>0</v>
      </c>
      <c r="X79" s="125">
        <f>X80*2</f>
        <v>0</v>
      </c>
      <c r="Y79" s="124">
        <f>Y80*1</f>
        <v>0</v>
      </c>
      <c r="Z79" s="124">
        <f>Z80*128</f>
        <v>0</v>
      </c>
      <c r="AA79" s="125">
        <f>AA80*64</f>
        <v>0</v>
      </c>
      <c r="AB79" s="125">
        <f>AB80*32</f>
        <v>0</v>
      </c>
      <c r="AC79" s="125">
        <f>AC80*16</f>
        <v>0</v>
      </c>
      <c r="AD79" s="125">
        <f>AD80*8</f>
        <v>0</v>
      </c>
      <c r="AE79" s="125">
        <f>AE80*4</f>
        <v>0</v>
      </c>
      <c r="AF79" s="125">
        <f>AF80*2</f>
        <v>0</v>
      </c>
      <c r="AG79" s="124">
        <f>AG80*1</f>
        <v>0</v>
      </c>
      <c r="AH79" s="100"/>
      <c r="AI79" s="100"/>
      <c r="AJ79" s="100"/>
      <c r="AK79" s="100"/>
      <c r="AL79" s="100"/>
      <c r="AM79" s="100"/>
      <c r="AN79" s="100"/>
      <c r="AO79" s="100"/>
      <c r="AP79" s="100"/>
      <c r="AQ79" s="100"/>
      <c r="AR79" s="100"/>
      <c r="AS79" s="100"/>
      <c r="AT79" s="100"/>
      <c r="AU79" s="100"/>
      <c r="AV79" s="100"/>
      <c r="AW79" s="100"/>
      <c r="AX79" s="100"/>
      <c r="AY79" s="100"/>
      <c r="AZ79" s="100"/>
      <c r="BA79" s="126"/>
      <c r="BB79" s="126"/>
      <c r="BC79" s="126"/>
      <c r="BD79" s="126"/>
      <c r="BE79" s="126"/>
      <c r="BF79" s="126"/>
      <c r="BG79" s="126"/>
      <c r="BH79" s="126"/>
      <c r="BI79" s="126"/>
      <c r="BJ79" s="126"/>
      <c r="BK79" s="126"/>
      <c r="BL79" s="126"/>
      <c r="BM79" s="126"/>
      <c r="BN79" s="126"/>
      <c r="BO79" s="126"/>
      <c r="BP79" s="126"/>
      <c r="BQ79" s="126"/>
      <c r="BR79" s="126"/>
      <c r="BS79" s="126"/>
      <c r="BT79" s="126"/>
      <c r="BU79" s="126"/>
      <c r="BV79" s="126"/>
      <c r="BW79" s="126"/>
      <c r="BX79" s="126"/>
      <c r="BY79" s="126"/>
      <c r="BZ79" s="126"/>
      <c r="CA79" s="126"/>
      <c r="CB79" s="126"/>
      <c r="CC79" s="126"/>
      <c r="CD79" s="126"/>
      <c r="CE79" s="126"/>
      <c r="CF79" s="126"/>
      <c r="CG79" s="126"/>
      <c r="CH79" s="126"/>
      <c r="CI79" s="126"/>
    </row>
    <row r="80" spans="1:87" ht="16.5" thickBot="1" x14ac:dyDescent="0.3">
      <c r="A80" s="100" t="s">
        <v>591</v>
      </c>
      <c r="B80" s="111">
        <v>1</v>
      </c>
      <c r="C80" s="111">
        <v>1</v>
      </c>
      <c r="D80" s="111">
        <v>1</v>
      </c>
      <c r="E80" s="111">
        <v>1</v>
      </c>
      <c r="F80" s="111">
        <v>1</v>
      </c>
      <c r="G80" s="111">
        <v>1</v>
      </c>
      <c r="H80" s="111">
        <v>1</v>
      </c>
      <c r="I80" s="111">
        <v>1</v>
      </c>
      <c r="J80" s="111">
        <v>1</v>
      </c>
      <c r="K80" s="111">
        <v>1</v>
      </c>
      <c r="L80" s="111">
        <v>1</v>
      </c>
      <c r="M80" s="111">
        <v>1</v>
      </c>
      <c r="N80" s="111">
        <v>1</v>
      </c>
      <c r="O80" s="111">
        <v>1</v>
      </c>
      <c r="P80" s="111">
        <v>1</v>
      </c>
      <c r="Q80" s="111">
        <v>1</v>
      </c>
      <c r="R80" s="111">
        <v>1</v>
      </c>
      <c r="S80" s="111">
        <v>1</v>
      </c>
      <c r="T80" s="111">
        <v>1</v>
      </c>
      <c r="U80" s="111">
        <v>1</v>
      </c>
      <c r="V80" s="111">
        <v>0</v>
      </c>
      <c r="W80" s="111">
        <v>0</v>
      </c>
      <c r="X80" s="111">
        <v>0</v>
      </c>
      <c r="Y80" s="111">
        <v>0</v>
      </c>
      <c r="Z80" s="111">
        <v>0</v>
      </c>
      <c r="AA80" s="111">
        <v>0</v>
      </c>
      <c r="AB80" s="111">
        <v>0</v>
      </c>
      <c r="AC80" s="111">
        <v>0</v>
      </c>
      <c r="AD80" s="111">
        <v>0</v>
      </c>
      <c r="AE80" s="111">
        <v>0</v>
      </c>
      <c r="AF80" s="111">
        <v>0</v>
      </c>
      <c r="AG80" s="111">
        <v>0</v>
      </c>
      <c r="AH80" s="100"/>
      <c r="AI80" s="100"/>
      <c r="AJ80" s="100"/>
      <c r="AK80" s="100"/>
      <c r="AL80" s="100"/>
      <c r="AM80" s="100"/>
      <c r="AN80" s="100"/>
      <c r="AO80" s="100"/>
      <c r="AP80" s="100"/>
      <c r="AQ80" s="100"/>
      <c r="AR80" s="100"/>
      <c r="AS80" s="100"/>
      <c r="AT80" s="100"/>
      <c r="AU80" s="100"/>
      <c r="AV80" s="100"/>
      <c r="AW80" s="100"/>
      <c r="AX80" s="100"/>
      <c r="AY80" s="100"/>
      <c r="AZ80" s="100"/>
      <c r="BA80" s="126"/>
      <c r="BB80" s="126"/>
      <c r="BC80" s="126"/>
      <c r="BD80" s="126"/>
      <c r="BE80" s="126"/>
      <c r="BF80" s="126"/>
      <c r="BG80" s="126"/>
      <c r="BH80" s="126"/>
      <c r="BI80" s="126"/>
      <c r="BJ80" s="126"/>
      <c r="BK80" s="126"/>
      <c r="BL80" s="126"/>
      <c r="BM80" s="126"/>
      <c r="BN80" s="126"/>
      <c r="BO80" s="126"/>
      <c r="BP80" s="126"/>
      <c r="BQ80" s="126"/>
      <c r="BR80" s="126"/>
      <c r="BS80" s="126"/>
      <c r="BT80" s="126"/>
      <c r="BU80" s="126"/>
      <c r="BV80" s="126"/>
      <c r="BW80" s="126"/>
      <c r="BX80" s="126"/>
      <c r="BY80" s="126"/>
      <c r="BZ80" s="126"/>
      <c r="CA80" s="126"/>
      <c r="CB80" s="126"/>
      <c r="CC80" s="126"/>
      <c r="CD80" s="126"/>
      <c r="CE80" s="126"/>
      <c r="CF80" s="126"/>
      <c r="CG80" s="126"/>
      <c r="CH80" s="126"/>
      <c r="CI80" s="126"/>
    </row>
    <row r="81" spans="1:87" ht="16.5" thickBot="1" x14ac:dyDescent="0.3">
      <c r="A81" s="103" t="s">
        <v>566</v>
      </c>
      <c r="B81" s="275">
        <f>SUM(B79:I79)</f>
        <v>255</v>
      </c>
      <c r="C81" s="276"/>
      <c r="D81" s="276"/>
      <c r="E81" s="276"/>
      <c r="F81" s="276"/>
      <c r="G81" s="276"/>
      <c r="H81" s="276"/>
      <c r="I81" s="277"/>
      <c r="J81" s="275">
        <f>SUM(J79:Q79)</f>
        <v>255</v>
      </c>
      <c r="K81" s="276"/>
      <c r="L81" s="276"/>
      <c r="M81" s="276"/>
      <c r="N81" s="276"/>
      <c r="O81" s="276"/>
      <c r="P81" s="276"/>
      <c r="Q81" s="277"/>
      <c r="R81" s="275">
        <f>SUM(R79:Y79)</f>
        <v>240</v>
      </c>
      <c r="S81" s="276"/>
      <c r="T81" s="276"/>
      <c r="U81" s="276"/>
      <c r="V81" s="276"/>
      <c r="W81" s="276"/>
      <c r="X81" s="276"/>
      <c r="Y81" s="277"/>
      <c r="Z81" s="275">
        <f>SUM(Z79:AG79)</f>
        <v>0</v>
      </c>
      <c r="AA81" s="276"/>
      <c r="AB81" s="276"/>
      <c r="AC81" s="276"/>
      <c r="AD81" s="276"/>
      <c r="AE81" s="276"/>
      <c r="AF81" s="276"/>
      <c r="AG81" s="277"/>
      <c r="AH81" s="100"/>
      <c r="AI81" s="100"/>
      <c r="AJ81" s="100"/>
      <c r="AK81" s="100"/>
      <c r="AL81" s="100"/>
      <c r="AM81" s="100"/>
      <c r="AN81" s="100"/>
      <c r="AO81" s="100"/>
      <c r="AP81" s="100"/>
      <c r="AQ81" s="100"/>
      <c r="AR81" s="100"/>
      <c r="AS81" s="100"/>
      <c r="AT81" s="100"/>
      <c r="AU81" s="100"/>
      <c r="AV81" s="100"/>
      <c r="AW81" s="100"/>
      <c r="AX81" s="100"/>
      <c r="AY81" s="100"/>
      <c r="AZ81" s="100"/>
      <c r="BA81" s="126"/>
      <c r="BB81" s="126"/>
      <c r="BC81" s="126"/>
      <c r="BD81" s="126"/>
      <c r="BE81" s="126"/>
      <c r="BF81" s="126"/>
      <c r="BG81" s="126"/>
      <c r="BH81" s="126"/>
      <c r="BI81" s="126"/>
      <c r="BJ81" s="126"/>
      <c r="BK81" s="126"/>
      <c r="BL81" s="126"/>
      <c r="BM81" s="126"/>
      <c r="BN81" s="126"/>
      <c r="BO81" s="126"/>
      <c r="BP81" s="126"/>
      <c r="BQ81" s="126"/>
      <c r="BR81" s="126"/>
      <c r="BS81" s="126"/>
      <c r="BT81" s="126"/>
      <c r="BU81" s="126"/>
      <c r="BV81" s="126"/>
      <c r="BW81" s="126"/>
      <c r="BX81" s="126"/>
      <c r="BY81" s="126"/>
      <c r="BZ81" s="126"/>
      <c r="CA81" s="126"/>
      <c r="CB81" s="126"/>
      <c r="CC81" s="126"/>
      <c r="CD81" s="126"/>
      <c r="CE81" s="126"/>
      <c r="CF81" s="126"/>
      <c r="CG81" s="126"/>
      <c r="CH81" s="126"/>
      <c r="CI81" s="126"/>
    </row>
    <row r="82" spans="1:87" ht="15.75" x14ac:dyDescent="0.25">
      <c r="A82" s="103"/>
      <c r="B82" s="110"/>
      <c r="C82" s="110"/>
      <c r="D82" s="110"/>
      <c r="E82" s="110"/>
      <c r="F82" s="110"/>
      <c r="G82" s="110"/>
      <c r="H82" s="110"/>
      <c r="I82" s="110"/>
      <c r="J82" s="110"/>
      <c r="K82" s="110"/>
      <c r="L82" s="110"/>
      <c r="M82" s="110"/>
      <c r="N82" s="110"/>
      <c r="O82" s="110"/>
      <c r="P82" s="110"/>
      <c r="Q82" s="110"/>
      <c r="R82" s="110"/>
      <c r="S82" s="110"/>
      <c r="T82" s="110"/>
      <c r="U82" s="110"/>
      <c r="V82" s="110"/>
      <c r="W82" s="110"/>
      <c r="X82" s="110"/>
      <c r="Y82" s="110"/>
      <c r="Z82" s="110"/>
      <c r="AA82" s="110"/>
      <c r="AB82" s="110"/>
      <c r="AC82" s="110"/>
      <c r="AD82" s="110"/>
      <c r="AE82" s="110"/>
      <c r="AF82" s="110"/>
      <c r="AG82" s="110"/>
      <c r="AH82" s="100"/>
      <c r="AI82" s="100"/>
      <c r="AJ82" s="100"/>
      <c r="AK82" s="100"/>
      <c r="AL82" s="100"/>
      <c r="AM82" s="100"/>
      <c r="AN82" s="100"/>
      <c r="AO82" s="100"/>
      <c r="AP82" s="100"/>
      <c r="AQ82" s="100"/>
      <c r="AR82" s="100"/>
      <c r="AS82" s="100"/>
      <c r="AT82" s="100"/>
      <c r="AU82" s="100"/>
      <c r="AV82" s="100"/>
      <c r="AW82" s="100"/>
      <c r="AX82" s="100"/>
      <c r="AY82" s="100"/>
      <c r="AZ82" s="100"/>
      <c r="BA82" s="126"/>
      <c r="BB82" s="126"/>
      <c r="BC82" s="126"/>
      <c r="BD82" s="126"/>
      <c r="BE82" s="126"/>
      <c r="BF82" s="126"/>
      <c r="BG82" s="126"/>
      <c r="BH82" s="126"/>
      <c r="BI82" s="126"/>
      <c r="BJ82" s="126"/>
      <c r="BK82" s="126"/>
      <c r="BL82" s="126"/>
      <c r="BM82" s="126"/>
      <c r="BN82" s="126"/>
      <c r="BO82" s="126"/>
      <c r="BP82" s="126"/>
      <c r="BQ82" s="126"/>
      <c r="BR82" s="126"/>
      <c r="BS82" s="126"/>
      <c r="BT82" s="126"/>
      <c r="BU82" s="126"/>
      <c r="BV82" s="126"/>
      <c r="BW82" s="126"/>
      <c r="BX82" s="126"/>
      <c r="BY82" s="126"/>
      <c r="BZ82" s="126"/>
      <c r="CA82" s="126"/>
      <c r="CB82" s="126"/>
      <c r="CC82" s="126"/>
      <c r="CD82" s="126"/>
      <c r="CE82" s="126"/>
      <c r="CF82" s="126"/>
      <c r="CG82" s="126"/>
      <c r="CH82" s="126"/>
      <c r="CI82" s="126"/>
    </row>
    <row r="83" spans="1:87" ht="16.5" thickBot="1" x14ac:dyDescent="0.3">
      <c r="A83" s="100"/>
      <c r="B83" s="124">
        <f>B84*128</f>
        <v>0</v>
      </c>
      <c r="C83" s="125">
        <f>C84*64</f>
        <v>0</v>
      </c>
      <c r="D83" s="125">
        <f>D84*32</f>
        <v>0</v>
      </c>
      <c r="E83" s="125">
        <f>E84*16</f>
        <v>0</v>
      </c>
      <c r="F83" s="125">
        <f>F84*8</f>
        <v>8</v>
      </c>
      <c r="G83" s="125">
        <f>G84*4</f>
        <v>0</v>
      </c>
      <c r="H83" s="125">
        <f>H84*2</f>
        <v>2</v>
      </c>
      <c r="I83" s="124">
        <f>I84*1</f>
        <v>0</v>
      </c>
      <c r="J83" s="124">
        <f>J84*128</f>
        <v>0</v>
      </c>
      <c r="K83" s="125">
        <f>K84*64</f>
        <v>64</v>
      </c>
      <c r="L83" s="125">
        <f>L84*32</f>
        <v>32</v>
      </c>
      <c r="M83" s="125">
        <f>M84*16</f>
        <v>0</v>
      </c>
      <c r="N83" s="125">
        <f>N84*8</f>
        <v>0</v>
      </c>
      <c r="O83" s="125">
        <f>O84*4</f>
        <v>4</v>
      </c>
      <c r="P83" s="125">
        <f>P84*2</f>
        <v>0</v>
      </c>
      <c r="Q83" s="124">
        <f>Q84*1</f>
        <v>0</v>
      </c>
      <c r="R83" s="124">
        <f>R84*128</f>
        <v>0</v>
      </c>
      <c r="S83" s="125">
        <f>S84*64</f>
        <v>0</v>
      </c>
      <c r="T83" s="125">
        <f>T84*32</f>
        <v>0</v>
      </c>
      <c r="U83" s="125">
        <f>U84*16</f>
        <v>16</v>
      </c>
      <c r="V83" s="125">
        <f>V84*8</f>
        <v>0</v>
      </c>
      <c r="W83" s="125">
        <f>W84*4</f>
        <v>0</v>
      </c>
      <c r="X83" s="125">
        <f>X84*2</f>
        <v>0</v>
      </c>
      <c r="Y83" s="124">
        <f>Y84*1</f>
        <v>0</v>
      </c>
      <c r="Z83" s="124">
        <f>Z84*128</f>
        <v>0</v>
      </c>
      <c r="AA83" s="125">
        <f>AA84*64</f>
        <v>0</v>
      </c>
      <c r="AB83" s="125">
        <f>AB84*32</f>
        <v>0</v>
      </c>
      <c r="AC83" s="125">
        <f>AC84*16</f>
        <v>0</v>
      </c>
      <c r="AD83" s="125">
        <f>AD84*8</f>
        <v>0</v>
      </c>
      <c r="AE83" s="125">
        <f>AE84*4</f>
        <v>0</v>
      </c>
      <c r="AF83" s="125">
        <f>AF84*2</f>
        <v>0</v>
      </c>
      <c r="AG83" s="124">
        <f>AG84*1</f>
        <v>0</v>
      </c>
      <c r="AH83" s="100"/>
      <c r="AI83" s="100"/>
      <c r="AJ83" s="100"/>
      <c r="AK83" s="100"/>
      <c r="AL83" s="100"/>
      <c r="AM83" s="100"/>
      <c r="AN83" s="100"/>
      <c r="AO83" s="100"/>
      <c r="AP83" s="100"/>
      <c r="AQ83" s="100"/>
      <c r="AR83" s="100"/>
      <c r="AS83" s="100"/>
      <c r="AT83" s="100"/>
      <c r="AU83" s="100"/>
      <c r="AV83" s="100"/>
      <c r="AW83" s="100"/>
      <c r="AX83" s="100"/>
      <c r="AY83" s="100"/>
      <c r="AZ83" s="100"/>
      <c r="BA83" s="126"/>
      <c r="BB83" s="126"/>
      <c r="BC83" s="126"/>
      <c r="BD83" s="126"/>
      <c r="BE83" s="126"/>
      <c r="BF83" s="126"/>
      <c r="BG83" s="126"/>
      <c r="BH83" s="126"/>
      <c r="BI83" s="126"/>
      <c r="BJ83" s="126"/>
      <c r="BK83" s="126"/>
      <c r="BL83" s="126"/>
      <c r="BM83" s="126"/>
      <c r="BN83" s="126"/>
      <c r="BO83" s="126"/>
      <c r="BP83" s="126"/>
      <c r="BQ83" s="126"/>
      <c r="BR83" s="126"/>
      <c r="BS83" s="126"/>
      <c r="BT83" s="126"/>
      <c r="BU83" s="126"/>
      <c r="BV83" s="126"/>
      <c r="BW83" s="126"/>
      <c r="BX83" s="126"/>
      <c r="BY83" s="126"/>
      <c r="BZ83" s="126"/>
      <c r="CA83" s="126"/>
      <c r="CB83" s="126"/>
      <c r="CC83" s="126"/>
      <c r="CD83" s="126"/>
      <c r="CE83" s="126"/>
      <c r="CF83" s="126"/>
      <c r="CG83" s="126"/>
      <c r="CH83" s="126"/>
      <c r="CI83" s="126"/>
    </row>
    <row r="84" spans="1:87" ht="16.5" thickBot="1" x14ac:dyDescent="0.3">
      <c r="A84" s="103" t="s">
        <v>592</v>
      </c>
      <c r="B84" s="105">
        <f t="shared" ref="B84:AG84" si="0">SUM(B76*B80)</f>
        <v>0</v>
      </c>
      <c r="C84" s="105">
        <f t="shared" si="0"/>
        <v>0</v>
      </c>
      <c r="D84" s="105">
        <f t="shared" si="0"/>
        <v>0</v>
      </c>
      <c r="E84" s="105">
        <f t="shared" si="0"/>
        <v>0</v>
      </c>
      <c r="F84" s="105">
        <f t="shared" si="0"/>
        <v>1</v>
      </c>
      <c r="G84" s="105">
        <f t="shared" si="0"/>
        <v>0</v>
      </c>
      <c r="H84" s="105">
        <f t="shared" si="0"/>
        <v>1</v>
      </c>
      <c r="I84" s="105">
        <f t="shared" si="0"/>
        <v>0</v>
      </c>
      <c r="J84" s="105">
        <f t="shared" si="0"/>
        <v>0</v>
      </c>
      <c r="K84" s="105">
        <f t="shared" si="0"/>
        <v>1</v>
      </c>
      <c r="L84" s="105">
        <f t="shared" si="0"/>
        <v>1</v>
      </c>
      <c r="M84" s="105">
        <f t="shared" si="0"/>
        <v>0</v>
      </c>
      <c r="N84" s="105">
        <f t="shared" si="0"/>
        <v>0</v>
      </c>
      <c r="O84" s="105">
        <f t="shared" si="0"/>
        <v>1</v>
      </c>
      <c r="P84" s="105">
        <f t="shared" si="0"/>
        <v>0</v>
      </c>
      <c r="Q84" s="105">
        <f t="shared" si="0"/>
        <v>0</v>
      </c>
      <c r="R84" s="105">
        <f t="shared" si="0"/>
        <v>0</v>
      </c>
      <c r="S84" s="105">
        <f t="shared" si="0"/>
        <v>0</v>
      </c>
      <c r="T84" s="105">
        <f t="shared" si="0"/>
        <v>0</v>
      </c>
      <c r="U84" s="105">
        <f t="shared" si="0"/>
        <v>1</v>
      </c>
      <c r="V84" s="105">
        <f t="shared" si="0"/>
        <v>0</v>
      </c>
      <c r="W84" s="105">
        <f t="shared" si="0"/>
        <v>0</v>
      </c>
      <c r="X84" s="105">
        <f t="shared" si="0"/>
        <v>0</v>
      </c>
      <c r="Y84" s="105">
        <f t="shared" si="0"/>
        <v>0</v>
      </c>
      <c r="Z84" s="105">
        <f t="shared" si="0"/>
        <v>0</v>
      </c>
      <c r="AA84" s="105">
        <f t="shared" si="0"/>
        <v>0</v>
      </c>
      <c r="AB84" s="105">
        <f t="shared" si="0"/>
        <v>0</v>
      </c>
      <c r="AC84" s="105">
        <f t="shared" si="0"/>
        <v>0</v>
      </c>
      <c r="AD84" s="105">
        <f t="shared" si="0"/>
        <v>0</v>
      </c>
      <c r="AE84" s="105">
        <f t="shared" si="0"/>
        <v>0</v>
      </c>
      <c r="AF84" s="105">
        <f t="shared" si="0"/>
        <v>0</v>
      </c>
      <c r="AG84" s="105">
        <f t="shared" si="0"/>
        <v>0</v>
      </c>
      <c r="AH84" s="100"/>
      <c r="AI84" s="100"/>
      <c r="AJ84" s="100"/>
      <c r="AK84" s="100"/>
      <c r="AL84" s="100"/>
      <c r="AM84" s="100"/>
      <c r="AN84" s="100"/>
      <c r="AO84" s="100"/>
      <c r="AP84" s="100"/>
      <c r="AQ84" s="100"/>
      <c r="AR84" s="100"/>
      <c r="AS84" s="100"/>
      <c r="AT84" s="100"/>
      <c r="AU84" s="100"/>
      <c r="AV84" s="100"/>
      <c r="AW84" s="100"/>
      <c r="AX84" s="100"/>
      <c r="AY84" s="100"/>
      <c r="AZ84" s="100"/>
      <c r="BA84" s="126"/>
      <c r="BB84" s="126"/>
      <c r="BC84" s="126"/>
      <c r="BD84" s="126"/>
      <c r="BE84" s="126"/>
      <c r="BF84" s="126"/>
      <c r="BG84" s="126"/>
      <c r="BH84" s="126"/>
      <c r="BI84" s="126"/>
      <c r="BJ84" s="126"/>
      <c r="BK84" s="126"/>
      <c r="BL84" s="126"/>
      <c r="BM84" s="126"/>
      <c r="BN84" s="126"/>
      <c r="BO84" s="126"/>
      <c r="BP84" s="126"/>
      <c r="BQ84" s="126"/>
      <c r="BR84" s="126"/>
      <c r="BS84" s="126"/>
      <c r="BT84" s="126"/>
      <c r="BU84" s="126"/>
      <c r="BV84" s="126"/>
      <c r="BW84" s="126"/>
      <c r="BX84" s="126"/>
      <c r="BY84" s="126"/>
      <c r="BZ84" s="126"/>
      <c r="CA84" s="126"/>
      <c r="CB84" s="126"/>
      <c r="CC84" s="126"/>
      <c r="CD84" s="126"/>
      <c r="CE84" s="126"/>
      <c r="CF84" s="126"/>
      <c r="CG84" s="126"/>
      <c r="CH84" s="126"/>
      <c r="CI84" s="126"/>
    </row>
    <row r="85" spans="1:87" ht="16.5" thickBot="1" x14ac:dyDescent="0.3">
      <c r="A85" s="103" t="s">
        <v>566</v>
      </c>
      <c r="B85" s="275">
        <f>SUM(B83:I83)</f>
        <v>10</v>
      </c>
      <c r="C85" s="276"/>
      <c r="D85" s="276"/>
      <c r="E85" s="276"/>
      <c r="F85" s="276"/>
      <c r="G85" s="276"/>
      <c r="H85" s="276"/>
      <c r="I85" s="277"/>
      <c r="J85" s="275">
        <f>SUM(J83:Q83)</f>
        <v>100</v>
      </c>
      <c r="K85" s="276"/>
      <c r="L85" s="276"/>
      <c r="M85" s="276"/>
      <c r="N85" s="276"/>
      <c r="O85" s="276"/>
      <c r="P85" s="276"/>
      <c r="Q85" s="277"/>
      <c r="R85" s="275">
        <f>SUM(R83:Y83)</f>
        <v>16</v>
      </c>
      <c r="S85" s="276"/>
      <c r="T85" s="276"/>
      <c r="U85" s="276"/>
      <c r="V85" s="276"/>
      <c r="W85" s="276"/>
      <c r="X85" s="276"/>
      <c r="Y85" s="277"/>
      <c r="Z85" s="275">
        <f>SUM(Z83:AG83)</f>
        <v>0</v>
      </c>
      <c r="AA85" s="276"/>
      <c r="AB85" s="276"/>
      <c r="AC85" s="276"/>
      <c r="AD85" s="276"/>
      <c r="AE85" s="276"/>
      <c r="AF85" s="276"/>
      <c r="AG85" s="277"/>
      <c r="AH85" s="100"/>
      <c r="AI85" s="100"/>
      <c r="AJ85" s="100"/>
      <c r="AK85" s="100"/>
      <c r="AL85" s="100"/>
      <c r="AM85" s="100"/>
      <c r="AN85" s="100"/>
      <c r="AO85" s="100"/>
      <c r="AP85" s="100"/>
      <c r="AQ85" s="100"/>
      <c r="AR85" s="100"/>
      <c r="AS85" s="100"/>
      <c r="AT85" s="100"/>
      <c r="AU85" s="100"/>
      <c r="AV85" s="100"/>
      <c r="AW85" s="100"/>
      <c r="AX85" s="100"/>
      <c r="AY85" s="100"/>
      <c r="AZ85" s="100"/>
    </row>
    <row r="86" spans="1:87" ht="16.5" thickBot="1" x14ac:dyDescent="0.3">
      <c r="A86" s="100"/>
      <c r="B86" s="100"/>
      <c r="C86" s="100"/>
      <c r="D86" s="100"/>
      <c r="E86" s="100"/>
      <c r="F86" s="100"/>
      <c r="G86" s="100"/>
      <c r="H86" s="100"/>
      <c r="I86" s="100"/>
      <c r="J86" s="100"/>
      <c r="K86" s="100"/>
      <c r="L86" s="100"/>
      <c r="M86" s="100"/>
      <c r="N86" s="100"/>
      <c r="O86" s="100"/>
      <c r="P86" s="100"/>
      <c r="Q86" s="100"/>
      <c r="R86" s="100"/>
      <c r="S86" s="100"/>
      <c r="T86" s="100"/>
      <c r="U86" s="100"/>
      <c r="V86" s="100"/>
      <c r="W86" s="100"/>
      <c r="X86" s="100"/>
      <c r="Y86" s="100"/>
      <c r="Z86" s="100"/>
      <c r="AA86" s="100"/>
      <c r="AB86" s="100"/>
      <c r="AC86" s="100"/>
      <c r="AD86" s="100"/>
      <c r="AE86" s="100"/>
      <c r="AF86" s="100"/>
      <c r="AG86" s="100"/>
      <c r="AH86" s="100"/>
      <c r="AI86" s="100"/>
      <c r="AJ86" s="100"/>
      <c r="AK86" s="100"/>
      <c r="AL86" s="100"/>
      <c r="AM86" s="100"/>
      <c r="AN86" s="100"/>
      <c r="AO86" s="100"/>
      <c r="AP86" s="100"/>
      <c r="AQ86" s="100"/>
      <c r="AR86" s="100"/>
      <c r="AS86" s="100"/>
      <c r="AT86" s="100"/>
      <c r="AU86" s="100"/>
      <c r="AV86" s="100"/>
      <c r="AW86" s="100"/>
      <c r="AX86" s="100"/>
      <c r="AY86" s="100"/>
      <c r="AZ86" s="100"/>
    </row>
    <row r="87" spans="1:87" ht="16.5" thickBot="1" x14ac:dyDescent="0.3">
      <c r="A87" s="100"/>
      <c r="B87" s="104">
        <v>1</v>
      </c>
      <c r="C87" s="100" t="s">
        <v>593</v>
      </c>
      <c r="D87" s="100"/>
      <c r="E87" s="100"/>
      <c r="F87" s="100"/>
      <c r="G87" s="100"/>
      <c r="H87" s="100"/>
      <c r="I87" s="100"/>
      <c r="J87" s="100"/>
      <c r="K87" s="100"/>
      <c r="L87" s="100"/>
      <c r="M87" s="100"/>
      <c r="N87" s="100"/>
      <c r="O87" s="100"/>
      <c r="P87" s="100"/>
      <c r="Q87" s="100"/>
      <c r="R87" s="100"/>
      <c r="S87" s="100"/>
      <c r="T87" s="100"/>
      <c r="U87" s="100"/>
      <c r="V87" s="100"/>
      <c r="W87" s="100"/>
      <c r="X87" s="100"/>
      <c r="Y87" s="100"/>
      <c r="Z87" s="100"/>
      <c r="AA87" s="100"/>
      <c r="AB87" s="100"/>
      <c r="AC87" s="100"/>
      <c r="AD87" s="100"/>
      <c r="AE87" s="100"/>
      <c r="AF87" s="100"/>
      <c r="AG87" s="100"/>
      <c r="AH87" s="100"/>
      <c r="AI87" s="100"/>
      <c r="AJ87" s="100"/>
      <c r="AK87" s="100"/>
      <c r="AL87" s="100"/>
      <c r="AM87" s="100"/>
      <c r="AN87" s="100"/>
      <c r="AO87" s="100"/>
      <c r="AP87" s="100"/>
      <c r="AQ87" s="100"/>
      <c r="AR87" s="100"/>
      <c r="AS87" s="100"/>
      <c r="AT87" s="100"/>
      <c r="AU87" s="100"/>
      <c r="AV87" s="100"/>
      <c r="AW87" s="100"/>
      <c r="AX87" s="100"/>
      <c r="AY87" s="100"/>
      <c r="AZ87" s="100"/>
    </row>
    <row r="88" spans="1:87" ht="15.75" x14ac:dyDescent="0.25">
      <c r="A88" s="100"/>
      <c r="B88" s="100"/>
      <c r="C88" s="100"/>
      <c r="D88" s="100"/>
      <c r="E88" s="100"/>
      <c r="F88" s="100"/>
      <c r="G88" s="100"/>
      <c r="H88" s="100"/>
      <c r="I88" s="100"/>
      <c r="J88" s="100"/>
      <c r="K88" s="100"/>
      <c r="L88" s="100"/>
      <c r="M88" s="100"/>
      <c r="N88" s="100"/>
      <c r="O88" s="100"/>
      <c r="P88" s="100"/>
      <c r="Q88" s="100"/>
      <c r="R88" s="100"/>
      <c r="S88" s="100"/>
      <c r="T88" s="100"/>
      <c r="U88" s="100"/>
      <c r="V88" s="100"/>
      <c r="W88" s="100"/>
      <c r="X88" s="100"/>
      <c r="Y88" s="100"/>
      <c r="Z88" s="100"/>
      <c r="AA88" s="100"/>
      <c r="AB88" s="100"/>
      <c r="AC88" s="100"/>
      <c r="AD88" s="100"/>
      <c r="AE88" s="100"/>
      <c r="AF88" s="100"/>
      <c r="AG88" s="100"/>
      <c r="AH88" s="100"/>
      <c r="AI88" s="100"/>
      <c r="AJ88" s="100"/>
      <c r="AK88" s="100"/>
      <c r="AL88" s="100"/>
      <c r="AM88" s="100"/>
      <c r="AN88" s="100"/>
      <c r="AO88" s="100"/>
      <c r="AP88" s="100"/>
      <c r="AQ88" s="100"/>
      <c r="AR88" s="100"/>
      <c r="AS88" s="100"/>
      <c r="AT88" s="100"/>
      <c r="AU88" s="100"/>
      <c r="AV88" s="100"/>
      <c r="AW88" s="100"/>
      <c r="AX88" s="100"/>
      <c r="AY88" s="100"/>
      <c r="AZ88" s="100"/>
    </row>
    <row r="89" spans="1:87" ht="15.75" x14ac:dyDescent="0.25">
      <c r="A89" s="100"/>
      <c r="B89" s="110"/>
      <c r="C89" s="278"/>
      <c r="D89" s="278"/>
      <c r="E89" s="109"/>
      <c r="F89" s="109"/>
      <c r="G89" s="100"/>
      <c r="H89" s="100"/>
      <c r="I89" s="100"/>
      <c r="J89" s="100"/>
      <c r="K89" s="100"/>
      <c r="L89" s="100"/>
      <c r="M89" s="100"/>
      <c r="N89" s="100"/>
      <c r="O89" s="100"/>
      <c r="P89" s="100"/>
      <c r="Q89" s="100"/>
      <c r="R89" s="100"/>
      <c r="S89" s="100"/>
      <c r="T89" s="100"/>
      <c r="U89" s="100"/>
      <c r="V89" s="100"/>
      <c r="W89" s="100"/>
      <c r="X89" s="100"/>
      <c r="Y89" s="100"/>
      <c r="Z89" s="100"/>
      <c r="AA89" s="100"/>
      <c r="AB89" s="100"/>
      <c r="AC89" s="100"/>
      <c r="AD89" s="100"/>
      <c r="AE89" s="100"/>
      <c r="AF89" s="100"/>
      <c r="AG89" s="100"/>
      <c r="AH89" s="100"/>
      <c r="AI89" s="100"/>
      <c r="AJ89" s="100"/>
      <c r="AK89" s="100"/>
      <c r="AL89" s="100"/>
      <c r="AM89" s="100"/>
      <c r="AN89" s="100"/>
      <c r="AO89" s="100"/>
      <c r="AP89" s="100"/>
      <c r="AQ89" s="100"/>
      <c r="AR89" s="100"/>
      <c r="AS89" s="100"/>
      <c r="AT89" s="100"/>
      <c r="AU89" s="100"/>
      <c r="AV89" s="100"/>
      <c r="AW89" s="100"/>
      <c r="AX89" s="100"/>
      <c r="AY89" s="100"/>
      <c r="AZ89" s="100"/>
    </row>
    <row r="90" spans="1:87" ht="15.75" x14ac:dyDescent="0.25">
      <c r="A90" s="100"/>
      <c r="B90" s="110"/>
      <c r="C90" s="278"/>
      <c r="D90" s="278"/>
      <c r="E90" s="109"/>
      <c r="F90" s="109"/>
      <c r="G90" s="113"/>
      <c r="H90" s="100"/>
      <c r="I90" s="100"/>
      <c r="J90" s="100"/>
      <c r="K90" s="100"/>
      <c r="L90" s="100"/>
      <c r="M90" s="100"/>
      <c r="N90" s="100"/>
      <c r="O90" s="100"/>
      <c r="P90" s="100"/>
      <c r="Q90" s="100"/>
      <c r="R90" s="100"/>
      <c r="S90" s="100"/>
      <c r="T90" s="100"/>
      <c r="U90" s="100"/>
      <c r="V90" s="100"/>
      <c r="W90" s="100"/>
      <c r="X90" s="100"/>
      <c r="Y90" s="100"/>
      <c r="Z90" s="100"/>
      <c r="AA90" s="100"/>
      <c r="AB90" s="100"/>
      <c r="AC90" s="100"/>
      <c r="AD90" s="100"/>
      <c r="AE90" s="100"/>
      <c r="AF90" s="100"/>
      <c r="AG90" s="100"/>
      <c r="AH90" s="100"/>
      <c r="AI90" s="100"/>
      <c r="AJ90" s="100"/>
      <c r="AK90" s="100"/>
      <c r="AL90" s="100"/>
      <c r="AM90" s="100"/>
      <c r="AN90" s="100"/>
      <c r="AO90" s="100"/>
      <c r="AP90" s="100"/>
      <c r="AQ90" s="100"/>
      <c r="AR90" s="100"/>
      <c r="AS90" s="100"/>
      <c r="AT90" s="100"/>
      <c r="AU90" s="100"/>
      <c r="AV90" s="100"/>
      <c r="AW90" s="100"/>
      <c r="AX90" s="100"/>
      <c r="AY90" s="100"/>
      <c r="AZ90" s="100"/>
    </row>
    <row r="91" spans="1:87" ht="15.75" x14ac:dyDescent="0.25">
      <c r="A91" s="100"/>
      <c r="B91" s="129" t="s">
        <v>594</v>
      </c>
      <c r="C91" s="129"/>
      <c r="D91" s="129"/>
      <c r="E91" s="129"/>
      <c r="F91" s="129"/>
      <c r="G91" s="129"/>
      <c r="H91" s="129"/>
      <c r="I91" s="129"/>
      <c r="J91" s="129"/>
      <c r="K91" s="129"/>
      <c r="L91" s="129"/>
      <c r="M91" s="129"/>
      <c r="N91" s="129"/>
      <c r="O91" s="129"/>
      <c r="P91" s="129"/>
      <c r="Q91" s="129"/>
      <c r="R91" s="100"/>
      <c r="S91" s="100"/>
      <c r="T91" s="100"/>
      <c r="U91" s="100"/>
      <c r="V91" s="100"/>
      <c r="W91" s="100"/>
      <c r="X91" s="100"/>
      <c r="Y91" s="100"/>
      <c r="Z91" s="100"/>
      <c r="AA91" s="100"/>
      <c r="AB91" s="100"/>
      <c r="AC91" s="100"/>
      <c r="AD91" s="100"/>
      <c r="AE91" s="100"/>
      <c r="AF91" s="100"/>
      <c r="AG91" s="100"/>
      <c r="AH91" s="100"/>
      <c r="AI91" s="100"/>
      <c r="AJ91" s="100"/>
      <c r="AK91" s="100"/>
      <c r="AL91" s="100"/>
      <c r="AM91" s="100"/>
      <c r="AN91" s="100"/>
      <c r="AO91" s="100"/>
      <c r="AP91" s="100"/>
      <c r="AQ91" s="100"/>
      <c r="AR91" s="100"/>
      <c r="AS91" s="100"/>
      <c r="AT91" s="100"/>
      <c r="AU91" s="100"/>
      <c r="AV91" s="100"/>
      <c r="AW91" s="100"/>
      <c r="AX91" s="100"/>
      <c r="AY91" s="100"/>
      <c r="AZ91" s="100"/>
    </row>
    <row r="92" spans="1:87" ht="16.5" thickBot="1" x14ac:dyDescent="0.3">
      <c r="A92" s="100"/>
      <c r="B92" s="129"/>
      <c r="C92" s="129"/>
      <c r="D92" s="129"/>
      <c r="E92" s="129"/>
      <c r="F92" s="129"/>
      <c r="G92" s="129"/>
      <c r="H92" s="129"/>
      <c r="I92" s="129"/>
      <c r="J92" s="129"/>
      <c r="K92" s="129"/>
      <c r="L92" s="129"/>
      <c r="M92" s="129"/>
      <c r="N92" s="129"/>
      <c r="O92" s="129"/>
      <c r="P92" s="129"/>
      <c r="Q92" s="129"/>
      <c r="R92" s="100"/>
      <c r="S92" s="100"/>
      <c r="T92" s="100"/>
      <c r="U92" s="100"/>
      <c r="V92" s="100"/>
      <c r="W92" s="100"/>
      <c r="X92" s="100"/>
      <c r="Y92" s="100"/>
      <c r="Z92" s="100"/>
      <c r="AA92" s="100"/>
      <c r="AB92" s="100"/>
      <c r="AC92" s="100"/>
      <c r="AD92" s="100"/>
      <c r="AE92" s="100"/>
      <c r="AF92" s="100"/>
      <c r="AG92" s="100"/>
      <c r="AH92" s="100"/>
      <c r="AI92" s="100"/>
      <c r="AJ92" s="100"/>
      <c r="AK92" s="100"/>
      <c r="AL92" s="100"/>
      <c r="AM92" s="100"/>
      <c r="AN92" s="100"/>
      <c r="AO92" s="100"/>
      <c r="AP92" s="100"/>
      <c r="AQ92" s="100"/>
      <c r="AR92" s="100"/>
      <c r="AS92" s="100"/>
      <c r="AT92" s="100"/>
      <c r="AU92" s="100"/>
      <c r="AV92" s="100"/>
      <c r="AW92" s="100"/>
      <c r="AX92" s="100"/>
      <c r="AY92" s="100"/>
      <c r="AZ92" s="100"/>
    </row>
    <row r="93" spans="1:87" ht="16.5" thickBot="1" x14ac:dyDescent="0.3">
      <c r="A93" s="100"/>
      <c r="B93" s="266" t="s">
        <v>595</v>
      </c>
      <c r="C93" s="263" t="s">
        <v>601</v>
      </c>
      <c r="D93" s="264"/>
      <c r="E93" s="264"/>
      <c r="F93" s="265"/>
      <c r="G93" s="159">
        <v>9</v>
      </c>
      <c r="H93" s="159">
        <v>10</v>
      </c>
      <c r="I93" s="159">
        <v>11</v>
      </c>
      <c r="J93" s="159">
        <v>12</v>
      </c>
      <c r="K93" s="159">
        <v>13</v>
      </c>
      <c r="L93" s="159">
        <v>14</v>
      </c>
      <c r="M93" s="159">
        <v>15</v>
      </c>
      <c r="N93" s="159">
        <v>16</v>
      </c>
      <c r="O93" s="129"/>
      <c r="P93" s="129"/>
      <c r="Q93" s="129"/>
      <c r="R93" s="100"/>
      <c r="S93" s="100"/>
      <c r="T93" s="100"/>
      <c r="U93" s="100"/>
      <c r="V93" s="100"/>
      <c r="W93" s="100"/>
      <c r="X93" s="100"/>
      <c r="Y93" s="100"/>
      <c r="Z93" s="100"/>
      <c r="AA93" s="100"/>
      <c r="AB93" s="100"/>
      <c r="AC93" s="100"/>
      <c r="AD93" s="100"/>
      <c r="AE93" s="100"/>
      <c r="AF93" s="100"/>
      <c r="AG93" s="100"/>
      <c r="AH93" s="100"/>
      <c r="AI93" s="100"/>
      <c r="AJ93" s="100"/>
      <c r="AK93" s="100"/>
      <c r="AL93" s="100"/>
      <c r="AM93" s="100"/>
      <c r="AN93" s="100"/>
      <c r="AO93" s="100"/>
      <c r="AP93" s="100"/>
      <c r="AQ93" s="100"/>
      <c r="AR93" s="100"/>
      <c r="AS93" s="100"/>
      <c r="AT93" s="100"/>
      <c r="AU93" s="100"/>
      <c r="AV93" s="100"/>
      <c r="AW93" s="100"/>
      <c r="AX93" s="100"/>
      <c r="AY93" s="100"/>
      <c r="AZ93" s="100"/>
    </row>
    <row r="94" spans="1:87" ht="16.5" thickBot="1" x14ac:dyDescent="0.3">
      <c r="A94" s="100"/>
      <c r="B94" s="267"/>
      <c r="C94" s="263" t="s">
        <v>596</v>
      </c>
      <c r="D94" s="264"/>
      <c r="E94" s="264"/>
      <c r="F94" s="265"/>
      <c r="G94" s="160">
        <v>1</v>
      </c>
      <c r="H94" s="161">
        <v>1</v>
      </c>
      <c r="I94" s="161">
        <v>1</v>
      </c>
      <c r="J94" s="161">
        <v>1</v>
      </c>
      <c r="K94" s="161">
        <v>1</v>
      </c>
      <c r="L94" s="161">
        <v>1</v>
      </c>
      <c r="M94" s="161">
        <v>1</v>
      </c>
      <c r="N94" s="162">
        <v>1</v>
      </c>
      <c r="O94" s="129"/>
      <c r="P94" s="129"/>
      <c r="Q94" s="129"/>
      <c r="R94" s="100"/>
      <c r="S94" s="100"/>
      <c r="T94" s="100"/>
      <c r="U94" s="100"/>
      <c r="V94" s="100"/>
      <c r="W94" s="100"/>
      <c r="X94" s="100"/>
      <c r="Y94" s="100"/>
      <c r="Z94" s="100"/>
      <c r="AA94" s="100"/>
      <c r="AB94" s="100"/>
      <c r="AC94" s="100"/>
      <c r="AD94" s="100"/>
      <c r="AE94" s="100"/>
      <c r="AF94" s="100"/>
      <c r="AG94" s="100"/>
      <c r="AH94" s="100"/>
      <c r="AI94" s="100"/>
      <c r="AJ94" s="100"/>
      <c r="AK94" s="100"/>
      <c r="AL94" s="100"/>
      <c r="AM94" s="100"/>
      <c r="AN94" s="100"/>
      <c r="AO94" s="100"/>
      <c r="AP94" s="100"/>
      <c r="AQ94" s="100"/>
      <c r="AR94" s="100"/>
      <c r="AS94" s="100"/>
      <c r="AT94" s="100"/>
      <c r="AU94" s="100"/>
      <c r="AV94" s="100"/>
      <c r="AW94" s="100"/>
      <c r="AX94" s="100"/>
      <c r="AY94" s="100"/>
      <c r="AZ94" s="100"/>
    </row>
    <row r="95" spans="1:87" ht="16.5" thickBot="1" x14ac:dyDescent="0.3">
      <c r="A95" s="100"/>
      <c r="B95" s="267"/>
      <c r="C95" s="270" t="s">
        <v>176</v>
      </c>
      <c r="D95" s="271"/>
      <c r="E95" s="271"/>
      <c r="F95" s="272"/>
      <c r="G95" s="163">
        <v>128</v>
      </c>
      <c r="H95" s="164">
        <v>192</v>
      </c>
      <c r="I95" s="164">
        <v>224</v>
      </c>
      <c r="J95" s="164">
        <v>240</v>
      </c>
      <c r="K95" s="164">
        <v>248</v>
      </c>
      <c r="L95" s="164">
        <v>252</v>
      </c>
      <c r="M95" s="164">
        <v>254</v>
      </c>
      <c r="N95" s="165">
        <v>255</v>
      </c>
      <c r="O95" s="129"/>
      <c r="P95" s="129"/>
      <c r="Q95" s="129"/>
      <c r="R95" s="100"/>
      <c r="S95" s="100"/>
      <c r="T95" s="100"/>
      <c r="U95" s="100"/>
      <c r="V95" s="100"/>
      <c r="W95" s="100"/>
      <c r="X95" s="100"/>
      <c r="Y95" s="100"/>
      <c r="Z95" s="100"/>
      <c r="AA95" s="100"/>
      <c r="AB95" s="100"/>
      <c r="AC95" s="100"/>
      <c r="AD95" s="100"/>
      <c r="AE95" s="100"/>
      <c r="AF95" s="100"/>
      <c r="AG95" s="100"/>
      <c r="AH95" s="100"/>
      <c r="AI95" s="100"/>
      <c r="AJ95" s="100"/>
      <c r="AK95" s="100"/>
      <c r="AL95" s="100"/>
      <c r="AM95" s="100"/>
      <c r="AN95" s="100"/>
      <c r="AO95" s="100"/>
      <c r="AP95" s="100"/>
      <c r="AQ95" s="100"/>
      <c r="AR95" s="100"/>
      <c r="AS95" s="100"/>
      <c r="AT95" s="100"/>
      <c r="AU95" s="100"/>
      <c r="AV95" s="100"/>
      <c r="AW95" s="100"/>
      <c r="AX95" s="100"/>
      <c r="AY95" s="100"/>
      <c r="AZ95" s="100"/>
    </row>
    <row r="96" spans="1:87" ht="16.5" thickBot="1" x14ac:dyDescent="0.3">
      <c r="A96" s="100"/>
      <c r="B96" s="267"/>
      <c r="C96" s="270" t="s">
        <v>597</v>
      </c>
      <c r="D96" s="271"/>
      <c r="E96" s="271"/>
      <c r="F96" s="272"/>
      <c r="G96" s="166">
        <v>128</v>
      </c>
      <c r="H96" s="167">
        <v>64</v>
      </c>
      <c r="I96" s="167">
        <v>32</v>
      </c>
      <c r="J96" s="167">
        <v>16</v>
      </c>
      <c r="K96" s="167">
        <v>8</v>
      </c>
      <c r="L96" s="167">
        <v>4</v>
      </c>
      <c r="M96" s="167">
        <v>2</v>
      </c>
      <c r="N96" s="168">
        <v>1</v>
      </c>
      <c r="O96" s="129"/>
      <c r="P96" s="129"/>
      <c r="Q96" s="129"/>
      <c r="R96" s="100"/>
      <c r="S96" s="100"/>
      <c r="T96" s="100"/>
      <c r="U96" s="100"/>
      <c r="V96" s="100"/>
      <c r="W96" s="100"/>
      <c r="X96" s="100"/>
      <c r="Y96" s="100"/>
      <c r="Z96" s="100"/>
      <c r="AA96" s="100"/>
      <c r="AB96" s="100"/>
      <c r="AC96" s="100"/>
      <c r="AD96" s="100"/>
      <c r="AE96" s="100"/>
      <c r="AF96" s="100"/>
      <c r="AG96" s="100"/>
      <c r="AH96" s="100"/>
      <c r="AI96" s="100"/>
      <c r="AJ96" s="100"/>
      <c r="AK96" s="100"/>
      <c r="AL96" s="100"/>
      <c r="AM96" s="100"/>
      <c r="AN96" s="100"/>
      <c r="AO96" s="100"/>
      <c r="AP96" s="100"/>
      <c r="AQ96" s="100"/>
      <c r="AR96" s="100"/>
      <c r="AS96" s="100"/>
      <c r="AT96" s="100"/>
      <c r="AU96" s="100"/>
      <c r="AV96" s="100"/>
      <c r="AW96" s="100"/>
      <c r="AX96" s="100"/>
      <c r="AY96" s="100"/>
      <c r="AZ96" s="100"/>
    </row>
    <row r="97" spans="1:52" ht="16.5" thickBot="1" x14ac:dyDescent="0.3">
      <c r="A97" s="100"/>
      <c r="B97" s="268"/>
      <c r="C97" s="263" t="s">
        <v>598</v>
      </c>
      <c r="D97" s="264"/>
      <c r="E97" s="264"/>
      <c r="F97" s="265"/>
      <c r="G97" s="159">
        <v>127</v>
      </c>
      <c r="H97" s="159">
        <v>63</v>
      </c>
      <c r="I97" s="159">
        <v>31</v>
      </c>
      <c r="J97" s="159">
        <v>15</v>
      </c>
      <c r="K97" s="159">
        <v>7</v>
      </c>
      <c r="L97" s="159">
        <v>3</v>
      </c>
      <c r="M97" s="159">
        <v>1</v>
      </c>
      <c r="N97" s="159">
        <v>0</v>
      </c>
      <c r="O97" s="129"/>
      <c r="P97" s="129"/>
      <c r="Q97" s="129"/>
      <c r="R97" s="100"/>
      <c r="S97" s="100"/>
      <c r="T97" s="100"/>
      <c r="U97" s="100"/>
      <c r="V97" s="100"/>
      <c r="W97" s="100"/>
      <c r="X97" s="100"/>
      <c r="Y97" s="100"/>
      <c r="Z97" s="100"/>
      <c r="AA97" s="100"/>
      <c r="AB97" s="100"/>
      <c r="AC97" s="100"/>
      <c r="AD97" s="100"/>
      <c r="AE97" s="100"/>
      <c r="AF97" s="100"/>
      <c r="AG97" s="100"/>
      <c r="AH97" s="100"/>
      <c r="AI97" s="100"/>
      <c r="AJ97" s="100"/>
      <c r="AK97" s="100"/>
      <c r="AL97" s="100"/>
      <c r="AM97" s="100"/>
      <c r="AN97" s="100"/>
      <c r="AO97" s="100"/>
      <c r="AP97" s="100"/>
      <c r="AQ97" s="100"/>
      <c r="AR97" s="100"/>
      <c r="AS97" s="100"/>
      <c r="AT97" s="100"/>
      <c r="AU97" s="100"/>
      <c r="AV97" s="100"/>
      <c r="AW97" s="100"/>
      <c r="AX97" s="100"/>
      <c r="AY97" s="100"/>
      <c r="AZ97" s="100"/>
    </row>
    <row r="98" spans="1:52" ht="16.5" thickBot="1" x14ac:dyDescent="0.3">
      <c r="A98" s="100"/>
      <c r="B98" s="130"/>
      <c r="C98" s="130"/>
      <c r="D98" s="130"/>
      <c r="E98" s="130"/>
      <c r="F98" s="130"/>
      <c r="G98" s="130"/>
      <c r="H98" s="130"/>
      <c r="I98" s="130"/>
      <c r="J98" s="130"/>
      <c r="K98" s="130"/>
      <c r="L98" s="130"/>
      <c r="M98" s="130"/>
      <c r="N98" s="130"/>
      <c r="O98" s="129"/>
      <c r="P98" s="129"/>
      <c r="Q98" s="129"/>
      <c r="R98" s="100"/>
      <c r="S98" s="100"/>
      <c r="T98" s="100"/>
      <c r="U98" s="100"/>
      <c r="V98" s="100"/>
      <c r="W98" s="100"/>
      <c r="X98" s="100"/>
      <c r="Y98" s="100"/>
      <c r="Z98" s="100"/>
      <c r="AA98" s="100"/>
      <c r="AB98" s="100"/>
      <c r="AC98" s="100"/>
      <c r="AD98" s="100"/>
      <c r="AE98" s="100"/>
      <c r="AF98" s="100"/>
      <c r="AG98" s="100"/>
      <c r="AH98" s="100"/>
      <c r="AI98" s="100"/>
      <c r="AJ98" s="100"/>
      <c r="AK98" s="100"/>
      <c r="AL98" s="100"/>
      <c r="AM98" s="100"/>
      <c r="AN98" s="100"/>
      <c r="AO98" s="100"/>
      <c r="AP98" s="100"/>
      <c r="AQ98" s="100"/>
      <c r="AR98" s="100"/>
      <c r="AS98" s="100"/>
      <c r="AT98" s="100"/>
      <c r="AU98" s="100"/>
      <c r="AV98" s="100"/>
      <c r="AW98" s="100"/>
      <c r="AX98" s="100"/>
      <c r="AY98" s="100"/>
      <c r="AZ98" s="100"/>
    </row>
    <row r="99" spans="1:52" ht="16.5" thickBot="1" x14ac:dyDescent="0.3">
      <c r="A99" s="100"/>
      <c r="B99" s="266" t="s">
        <v>599</v>
      </c>
      <c r="C99" s="263" t="s">
        <v>601</v>
      </c>
      <c r="D99" s="264"/>
      <c r="E99" s="264"/>
      <c r="F99" s="265"/>
      <c r="G99" s="159">
        <v>17</v>
      </c>
      <c r="H99" s="159">
        <v>18</v>
      </c>
      <c r="I99" s="159">
        <v>19</v>
      </c>
      <c r="J99" s="159">
        <v>20</v>
      </c>
      <c r="K99" s="159">
        <v>21</v>
      </c>
      <c r="L99" s="159">
        <v>22</v>
      </c>
      <c r="M99" s="159">
        <v>23</v>
      </c>
      <c r="N99" s="159">
        <v>24</v>
      </c>
      <c r="O99" s="129"/>
      <c r="P99" s="129"/>
      <c r="Q99" s="129"/>
      <c r="R99" s="100"/>
      <c r="S99" s="100"/>
      <c r="T99" s="100"/>
      <c r="U99" s="100"/>
      <c r="V99" s="100"/>
      <c r="W99" s="100"/>
      <c r="X99" s="100"/>
      <c r="Y99" s="100"/>
      <c r="Z99" s="100"/>
      <c r="AA99" s="100"/>
      <c r="AB99" s="100"/>
      <c r="AC99" s="100"/>
      <c r="AD99" s="100"/>
      <c r="AE99" s="100"/>
      <c r="AF99" s="100"/>
      <c r="AG99" s="100"/>
      <c r="AH99" s="100"/>
      <c r="AI99" s="100"/>
      <c r="AJ99" s="100"/>
      <c r="AK99" s="100"/>
      <c r="AL99" s="100"/>
      <c r="AM99" s="100"/>
      <c r="AN99" s="100"/>
      <c r="AO99" s="100"/>
      <c r="AP99" s="100"/>
      <c r="AQ99" s="100"/>
      <c r="AR99" s="100"/>
      <c r="AS99" s="100"/>
      <c r="AT99" s="100"/>
      <c r="AU99" s="100"/>
      <c r="AV99" s="100"/>
      <c r="AW99" s="100"/>
      <c r="AX99" s="100"/>
      <c r="AY99" s="100"/>
      <c r="AZ99" s="100"/>
    </row>
    <row r="100" spans="1:52" ht="16.5" thickBot="1" x14ac:dyDescent="0.3">
      <c r="A100" s="100"/>
      <c r="B100" s="267"/>
      <c r="C100" s="263" t="s">
        <v>596</v>
      </c>
      <c r="D100" s="264"/>
      <c r="E100" s="264"/>
      <c r="F100" s="265"/>
      <c r="G100" s="160">
        <v>1</v>
      </c>
      <c r="H100" s="161">
        <v>1</v>
      </c>
      <c r="I100" s="161">
        <v>1</v>
      </c>
      <c r="J100" s="161">
        <v>1</v>
      </c>
      <c r="K100" s="161">
        <v>1</v>
      </c>
      <c r="L100" s="161">
        <v>1</v>
      </c>
      <c r="M100" s="161">
        <v>1</v>
      </c>
      <c r="N100" s="162">
        <v>1</v>
      </c>
      <c r="O100" s="129"/>
      <c r="P100" s="129"/>
      <c r="Q100" s="129"/>
      <c r="R100" s="100"/>
      <c r="S100" s="100"/>
      <c r="T100" s="100"/>
      <c r="U100" s="100"/>
      <c r="V100" s="100"/>
      <c r="W100" s="100"/>
      <c r="X100" s="100"/>
      <c r="Y100" s="100"/>
      <c r="Z100" s="100"/>
      <c r="AA100" s="100"/>
      <c r="AB100" s="100"/>
      <c r="AC100" s="100"/>
      <c r="AD100" s="100"/>
      <c r="AE100" s="100"/>
      <c r="AF100" s="100"/>
      <c r="AG100" s="100"/>
      <c r="AH100" s="100"/>
      <c r="AI100" s="100"/>
      <c r="AJ100" s="100"/>
      <c r="AK100" s="100"/>
      <c r="AL100" s="100"/>
      <c r="AM100" s="100"/>
      <c r="AN100" s="100"/>
      <c r="AO100" s="100"/>
      <c r="AP100" s="100"/>
      <c r="AQ100" s="100"/>
      <c r="AR100" s="100"/>
      <c r="AS100" s="100"/>
      <c r="AT100" s="100"/>
      <c r="AU100" s="100"/>
      <c r="AV100" s="100"/>
      <c r="AW100" s="100"/>
      <c r="AX100" s="100"/>
      <c r="AY100" s="100"/>
      <c r="AZ100" s="100"/>
    </row>
    <row r="101" spans="1:52" ht="16.5" thickBot="1" x14ac:dyDescent="0.3">
      <c r="A101" s="100"/>
      <c r="B101" s="267"/>
      <c r="C101" s="270" t="s">
        <v>176</v>
      </c>
      <c r="D101" s="271"/>
      <c r="E101" s="271"/>
      <c r="F101" s="272"/>
      <c r="G101" s="163">
        <v>128</v>
      </c>
      <c r="H101" s="164">
        <v>192</v>
      </c>
      <c r="I101" s="164">
        <v>224</v>
      </c>
      <c r="J101" s="164">
        <v>240</v>
      </c>
      <c r="K101" s="164">
        <v>248</v>
      </c>
      <c r="L101" s="164">
        <v>252</v>
      </c>
      <c r="M101" s="164">
        <v>254</v>
      </c>
      <c r="N101" s="165">
        <v>255</v>
      </c>
      <c r="O101" s="129"/>
      <c r="P101" s="129"/>
      <c r="Q101" s="129"/>
      <c r="R101" s="100"/>
      <c r="S101" s="100"/>
      <c r="T101" s="100"/>
      <c r="U101" s="100"/>
      <c r="V101" s="100"/>
      <c r="W101" s="100"/>
      <c r="X101" s="100"/>
      <c r="Y101" s="100"/>
      <c r="Z101" s="100"/>
      <c r="AA101" s="100"/>
      <c r="AB101" s="100"/>
      <c r="AC101" s="100"/>
      <c r="AD101" s="100"/>
      <c r="AE101" s="100"/>
      <c r="AF101" s="100"/>
      <c r="AG101" s="100"/>
      <c r="AH101" s="100"/>
      <c r="AI101" s="100"/>
      <c r="AJ101" s="100"/>
      <c r="AK101" s="100"/>
      <c r="AL101" s="100"/>
      <c r="AM101" s="100"/>
      <c r="AN101" s="100"/>
      <c r="AO101" s="100"/>
      <c r="AP101" s="100"/>
      <c r="AQ101" s="100"/>
      <c r="AR101" s="100"/>
      <c r="AS101" s="100"/>
      <c r="AT101" s="100"/>
      <c r="AU101" s="100"/>
      <c r="AV101" s="100"/>
      <c r="AW101" s="100"/>
      <c r="AX101" s="100"/>
      <c r="AY101" s="100"/>
      <c r="AZ101" s="100"/>
    </row>
    <row r="102" spans="1:52" ht="16.5" thickBot="1" x14ac:dyDescent="0.3">
      <c r="A102" s="100"/>
      <c r="B102" s="267"/>
      <c r="C102" s="270" t="s">
        <v>597</v>
      </c>
      <c r="D102" s="271"/>
      <c r="E102" s="271"/>
      <c r="F102" s="272"/>
      <c r="G102" s="166">
        <v>128</v>
      </c>
      <c r="H102" s="167">
        <v>64</v>
      </c>
      <c r="I102" s="167">
        <v>32</v>
      </c>
      <c r="J102" s="167">
        <v>16</v>
      </c>
      <c r="K102" s="167">
        <v>8</v>
      </c>
      <c r="L102" s="167">
        <v>4</v>
      </c>
      <c r="M102" s="167">
        <v>2</v>
      </c>
      <c r="N102" s="168">
        <v>1</v>
      </c>
      <c r="O102" s="129"/>
      <c r="P102" s="129"/>
      <c r="Q102" s="129"/>
      <c r="R102" s="100"/>
      <c r="S102" s="100"/>
      <c r="T102" s="100"/>
      <c r="U102" s="100"/>
      <c r="V102" s="100"/>
      <c r="W102" s="100"/>
      <c r="X102" s="100"/>
      <c r="Y102" s="100"/>
      <c r="Z102" s="100"/>
      <c r="AA102" s="100"/>
      <c r="AB102" s="100"/>
      <c r="AC102" s="100"/>
      <c r="AD102" s="100"/>
      <c r="AE102" s="100"/>
      <c r="AF102" s="100"/>
      <c r="AG102" s="100"/>
      <c r="AH102" s="100"/>
      <c r="AI102" s="100"/>
      <c r="AJ102" s="100"/>
      <c r="AK102" s="100"/>
      <c r="AL102" s="100"/>
      <c r="AM102" s="100"/>
      <c r="AN102" s="100"/>
      <c r="AO102" s="100"/>
      <c r="AP102" s="100"/>
      <c r="AQ102" s="100"/>
      <c r="AR102" s="100"/>
      <c r="AS102" s="100"/>
      <c r="AT102" s="100"/>
      <c r="AU102" s="100"/>
      <c r="AV102" s="100"/>
      <c r="AW102" s="100"/>
      <c r="AX102" s="100"/>
      <c r="AY102" s="100"/>
      <c r="AZ102" s="100"/>
    </row>
    <row r="103" spans="1:52" ht="16.5" thickBot="1" x14ac:dyDescent="0.3">
      <c r="A103" s="100"/>
      <c r="B103" s="268"/>
      <c r="C103" s="263" t="s">
        <v>598</v>
      </c>
      <c r="D103" s="264"/>
      <c r="E103" s="264"/>
      <c r="F103" s="265"/>
      <c r="G103" s="159">
        <v>127</v>
      </c>
      <c r="H103" s="159">
        <v>63</v>
      </c>
      <c r="I103" s="159">
        <v>31</v>
      </c>
      <c r="J103" s="159">
        <v>15</v>
      </c>
      <c r="K103" s="159">
        <v>7</v>
      </c>
      <c r="L103" s="159">
        <v>3</v>
      </c>
      <c r="M103" s="159">
        <v>1</v>
      </c>
      <c r="N103" s="159">
        <v>0</v>
      </c>
      <c r="O103" s="129"/>
      <c r="P103" s="129"/>
      <c r="Q103" s="129"/>
      <c r="R103" s="100"/>
      <c r="S103" s="100"/>
      <c r="T103" s="100"/>
      <c r="U103" s="100"/>
      <c r="V103" s="100"/>
      <c r="W103" s="100"/>
      <c r="X103" s="100"/>
      <c r="Y103" s="100"/>
      <c r="Z103" s="100"/>
      <c r="AA103" s="100"/>
      <c r="AB103" s="100"/>
      <c r="AC103" s="100"/>
      <c r="AD103" s="100"/>
      <c r="AE103" s="100"/>
      <c r="AF103" s="100"/>
      <c r="AG103" s="100"/>
      <c r="AH103" s="100"/>
      <c r="AI103" s="100"/>
      <c r="AJ103" s="100"/>
      <c r="AK103" s="100"/>
      <c r="AL103" s="100"/>
      <c r="AM103" s="100"/>
      <c r="AN103" s="100"/>
      <c r="AO103" s="100"/>
      <c r="AP103" s="100"/>
      <c r="AQ103" s="100"/>
      <c r="AR103" s="100"/>
      <c r="AS103" s="100"/>
      <c r="AT103" s="100"/>
      <c r="AU103" s="100"/>
      <c r="AV103" s="100"/>
      <c r="AW103" s="100"/>
      <c r="AX103" s="100"/>
      <c r="AY103" s="100"/>
      <c r="AZ103" s="100"/>
    </row>
    <row r="104" spans="1:52" ht="16.5" thickBot="1" x14ac:dyDescent="0.3">
      <c r="A104" s="100"/>
      <c r="B104" s="130"/>
      <c r="C104" s="130"/>
      <c r="D104" s="130"/>
      <c r="E104" s="130"/>
      <c r="F104" s="130"/>
      <c r="G104" s="132"/>
      <c r="H104" s="132"/>
      <c r="I104" s="132"/>
      <c r="J104" s="132"/>
      <c r="K104" s="132"/>
      <c r="L104" s="132"/>
      <c r="M104" s="132"/>
      <c r="N104" s="132"/>
      <c r="O104" s="129"/>
      <c r="P104" s="129"/>
      <c r="Q104" s="129"/>
      <c r="R104" s="100"/>
      <c r="S104" s="100"/>
      <c r="T104" s="100"/>
      <c r="U104" s="100"/>
      <c r="V104" s="100"/>
      <c r="W104" s="100"/>
      <c r="X104" s="100"/>
      <c r="Y104" s="100"/>
      <c r="Z104" s="100"/>
      <c r="AA104" s="100"/>
      <c r="AB104" s="100"/>
      <c r="AC104" s="100"/>
      <c r="AD104" s="100"/>
      <c r="AE104" s="100"/>
      <c r="AF104" s="100"/>
      <c r="AG104" s="100"/>
      <c r="AH104" s="100"/>
      <c r="AI104" s="100"/>
      <c r="AJ104" s="100"/>
      <c r="AK104" s="100"/>
      <c r="AL104" s="100"/>
      <c r="AM104" s="100"/>
      <c r="AN104" s="100"/>
      <c r="AO104" s="100"/>
      <c r="AP104" s="100"/>
      <c r="AQ104" s="100"/>
      <c r="AR104" s="100"/>
      <c r="AS104" s="100"/>
      <c r="AT104" s="100"/>
      <c r="AU104" s="100"/>
      <c r="AV104" s="100"/>
      <c r="AW104" s="100"/>
      <c r="AX104" s="100"/>
      <c r="AY104" s="100"/>
      <c r="AZ104" s="100"/>
    </row>
    <row r="105" spans="1:52" ht="16.5" thickBot="1" x14ac:dyDescent="0.3">
      <c r="A105" s="100"/>
      <c r="B105" s="266" t="s">
        <v>600</v>
      </c>
      <c r="C105" s="263" t="s">
        <v>601</v>
      </c>
      <c r="D105" s="264"/>
      <c r="E105" s="264"/>
      <c r="F105" s="265"/>
      <c r="G105" s="159">
        <v>25</v>
      </c>
      <c r="H105" s="159">
        <v>26</v>
      </c>
      <c r="I105" s="159">
        <v>27</v>
      </c>
      <c r="J105" s="159">
        <v>28</v>
      </c>
      <c r="K105" s="159">
        <v>29</v>
      </c>
      <c r="L105" s="159">
        <v>30</v>
      </c>
      <c r="M105" s="159">
        <v>31</v>
      </c>
      <c r="N105" s="159">
        <v>32</v>
      </c>
      <c r="O105" s="129"/>
      <c r="P105" s="129"/>
      <c r="Q105" s="129"/>
      <c r="R105" s="100"/>
      <c r="S105" s="100"/>
      <c r="T105" s="100"/>
      <c r="U105" s="100"/>
      <c r="V105" s="100"/>
      <c r="W105" s="100"/>
      <c r="X105" s="100"/>
      <c r="Y105" s="100"/>
      <c r="Z105" s="100"/>
      <c r="AA105" s="100"/>
      <c r="AB105" s="100"/>
      <c r="AC105" s="100"/>
      <c r="AD105" s="100"/>
      <c r="AE105" s="100"/>
      <c r="AF105" s="100"/>
      <c r="AG105" s="100"/>
      <c r="AH105" s="100"/>
      <c r="AI105" s="100"/>
      <c r="AJ105" s="100"/>
      <c r="AK105" s="100"/>
      <c r="AL105" s="100"/>
      <c r="AM105" s="100"/>
      <c r="AN105" s="100"/>
      <c r="AO105" s="100"/>
      <c r="AP105" s="100"/>
      <c r="AQ105" s="100"/>
      <c r="AR105" s="100"/>
      <c r="AS105" s="100"/>
      <c r="AT105" s="100"/>
      <c r="AU105" s="100"/>
      <c r="AV105" s="100"/>
      <c r="AW105" s="100"/>
      <c r="AX105" s="100"/>
      <c r="AY105" s="100"/>
      <c r="AZ105" s="100"/>
    </row>
    <row r="106" spans="1:52" ht="16.5" thickBot="1" x14ac:dyDescent="0.3">
      <c r="A106" s="100"/>
      <c r="B106" s="267"/>
      <c r="C106" s="263" t="s">
        <v>596</v>
      </c>
      <c r="D106" s="264"/>
      <c r="E106" s="264"/>
      <c r="F106" s="265"/>
      <c r="G106" s="160">
        <v>1</v>
      </c>
      <c r="H106" s="161">
        <v>1</v>
      </c>
      <c r="I106" s="161">
        <v>1</v>
      </c>
      <c r="J106" s="161">
        <v>1</v>
      </c>
      <c r="K106" s="161">
        <v>1</v>
      </c>
      <c r="L106" s="161">
        <v>1</v>
      </c>
      <c r="M106" s="161">
        <v>1</v>
      </c>
      <c r="N106" s="162">
        <v>1</v>
      </c>
      <c r="O106" s="129"/>
      <c r="P106" s="129"/>
      <c r="Q106" s="129"/>
      <c r="R106" s="100"/>
      <c r="S106" s="100"/>
      <c r="T106" s="100"/>
      <c r="U106" s="100"/>
      <c r="V106" s="100"/>
      <c r="W106" s="100"/>
      <c r="X106" s="100"/>
      <c r="Y106" s="100"/>
      <c r="Z106" s="100"/>
      <c r="AA106" s="100"/>
      <c r="AB106" s="100"/>
      <c r="AC106" s="100"/>
      <c r="AD106" s="100"/>
      <c r="AE106" s="100"/>
      <c r="AF106" s="100"/>
      <c r="AG106" s="100"/>
      <c r="AH106" s="100"/>
      <c r="AI106" s="100"/>
      <c r="AJ106" s="100"/>
      <c r="AK106" s="100"/>
      <c r="AL106" s="100"/>
      <c r="AM106" s="100"/>
      <c r="AN106" s="100"/>
      <c r="AO106" s="100"/>
      <c r="AP106" s="100"/>
      <c r="AQ106" s="100"/>
      <c r="AR106" s="100"/>
      <c r="AS106" s="100"/>
      <c r="AT106" s="100"/>
      <c r="AU106" s="100"/>
      <c r="AV106" s="100"/>
      <c r="AW106" s="100"/>
      <c r="AX106" s="100"/>
      <c r="AY106" s="100"/>
      <c r="AZ106" s="100"/>
    </row>
    <row r="107" spans="1:52" ht="16.5" thickBot="1" x14ac:dyDescent="0.3">
      <c r="A107" s="100"/>
      <c r="B107" s="267"/>
      <c r="C107" s="270" t="s">
        <v>176</v>
      </c>
      <c r="D107" s="271"/>
      <c r="E107" s="271"/>
      <c r="F107" s="272"/>
      <c r="G107" s="163">
        <v>128</v>
      </c>
      <c r="H107" s="164">
        <v>192</v>
      </c>
      <c r="I107" s="164">
        <v>224</v>
      </c>
      <c r="J107" s="164">
        <v>240</v>
      </c>
      <c r="K107" s="164">
        <v>248</v>
      </c>
      <c r="L107" s="164">
        <v>252</v>
      </c>
      <c r="M107" s="164">
        <v>254</v>
      </c>
      <c r="N107" s="165">
        <v>255</v>
      </c>
      <c r="O107" s="129"/>
      <c r="P107" s="129"/>
      <c r="Q107" s="129"/>
      <c r="R107" s="100"/>
      <c r="S107" s="100"/>
      <c r="T107" s="100"/>
      <c r="U107" s="100"/>
      <c r="V107" s="100"/>
      <c r="W107" s="100"/>
      <c r="X107" s="100"/>
      <c r="Y107" s="100"/>
      <c r="Z107" s="100"/>
      <c r="AA107" s="100"/>
      <c r="AB107" s="100"/>
      <c r="AC107" s="100"/>
      <c r="AD107" s="100"/>
      <c r="AE107" s="100"/>
      <c r="AF107" s="100"/>
      <c r="AG107" s="100"/>
      <c r="AH107" s="100"/>
      <c r="AI107" s="100"/>
      <c r="AJ107" s="100"/>
      <c r="AK107" s="100"/>
      <c r="AL107" s="100"/>
      <c r="AM107" s="100"/>
      <c r="AN107" s="100"/>
      <c r="AO107" s="100"/>
      <c r="AP107" s="100"/>
      <c r="AQ107" s="100"/>
      <c r="AR107" s="100"/>
      <c r="AS107" s="100"/>
      <c r="AT107" s="100"/>
      <c r="AU107" s="100"/>
      <c r="AV107" s="100"/>
      <c r="AW107" s="100"/>
      <c r="AX107" s="100"/>
      <c r="AY107" s="100"/>
      <c r="AZ107" s="100"/>
    </row>
    <row r="108" spans="1:52" ht="16.5" thickBot="1" x14ac:dyDescent="0.3">
      <c r="A108" s="100"/>
      <c r="B108" s="267"/>
      <c r="C108" s="270" t="s">
        <v>597</v>
      </c>
      <c r="D108" s="271"/>
      <c r="E108" s="271"/>
      <c r="F108" s="272"/>
      <c r="G108" s="166">
        <v>128</v>
      </c>
      <c r="H108" s="167">
        <v>64</v>
      </c>
      <c r="I108" s="167">
        <v>32</v>
      </c>
      <c r="J108" s="167">
        <v>16</v>
      </c>
      <c r="K108" s="167">
        <v>8</v>
      </c>
      <c r="L108" s="167">
        <v>4</v>
      </c>
      <c r="M108" s="167">
        <v>2</v>
      </c>
      <c r="N108" s="168">
        <v>1</v>
      </c>
      <c r="O108" s="129"/>
      <c r="P108" s="129"/>
      <c r="Q108" s="129"/>
      <c r="R108" s="100"/>
      <c r="S108" s="100"/>
      <c r="T108" s="100"/>
      <c r="U108" s="100"/>
      <c r="V108" s="100"/>
      <c r="W108" s="100"/>
      <c r="X108" s="100"/>
      <c r="Y108" s="100"/>
      <c r="Z108" s="100"/>
      <c r="AA108" s="100"/>
      <c r="AB108" s="100"/>
      <c r="AC108" s="100"/>
      <c r="AD108" s="100"/>
      <c r="AE108" s="100"/>
      <c r="AF108" s="100"/>
      <c r="AG108" s="100"/>
      <c r="AH108" s="100"/>
      <c r="AI108" s="100"/>
      <c r="AJ108" s="100"/>
      <c r="AK108" s="100"/>
      <c r="AL108" s="100"/>
      <c r="AM108" s="100"/>
      <c r="AN108" s="100"/>
      <c r="AO108" s="100"/>
      <c r="AP108" s="100"/>
      <c r="AQ108" s="100"/>
      <c r="AR108" s="100"/>
      <c r="AS108" s="100"/>
      <c r="AT108" s="100"/>
      <c r="AU108" s="100"/>
      <c r="AV108" s="100"/>
      <c r="AW108" s="100"/>
      <c r="AX108" s="100"/>
      <c r="AY108" s="100"/>
      <c r="AZ108" s="100"/>
    </row>
    <row r="109" spans="1:52" ht="16.5" thickBot="1" x14ac:dyDescent="0.3">
      <c r="A109" s="100"/>
      <c r="B109" s="268"/>
      <c r="C109" s="263" t="s">
        <v>598</v>
      </c>
      <c r="D109" s="264"/>
      <c r="E109" s="264"/>
      <c r="F109" s="265"/>
      <c r="G109" s="159">
        <v>127</v>
      </c>
      <c r="H109" s="159">
        <v>63</v>
      </c>
      <c r="I109" s="159">
        <v>31</v>
      </c>
      <c r="J109" s="159">
        <v>15</v>
      </c>
      <c r="K109" s="159">
        <v>7</v>
      </c>
      <c r="L109" s="159">
        <v>3</v>
      </c>
      <c r="M109" s="159">
        <v>1</v>
      </c>
      <c r="N109" s="159">
        <v>0</v>
      </c>
      <c r="O109" s="129"/>
      <c r="P109" s="129"/>
      <c r="Q109" s="129"/>
      <c r="R109" s="100"/>
      <c r="S109" s="100"/>
      <c r="T109" s="100"/>
      <c r="U109" s="100"/>
      <c r="V109" s="100"/>
      <c r="W109" s="100"/>
      <c r="X109" s="100"/>
      <c r="Y109" s="100"/>
      <c r="Z109" s="100"/>
      <c r="AA109" s="100"/>
      <c r="AB109" s="100"/>
      <c r="AC109" s="100"/>
      <c r="AD109" s="100"/>
      <c r="AE109" s="100"/>
      <c r="AF109" s="100"/>
      <c r="AG109" s="100"/>
      <c r="AH109" s="100"/>
      <c r="AI109" s="100"/>
      <c r="AJ109" s="100"/>
      <c r="AK109" s="100"/>
      <c r="AL109" s="100"/>
      <c r="AM109" s="100"/>
      <c r="AN109" s="100"/>
      <c r="AO109" s="100"/>
      <c r="AP109" s="100"/>
      <c r="AQ109" s="100"/>
      <c r="AR109" s="100"/>
      <c r="AS109" s="100"/>
      <c r="AT109" s="100"/>
      <c r="AU109" s="100"/>
      <c r="AV109" s="100"/>
      <c r="AW109" s="100"/>
      <c r="AX109" s="100"/>
      <c r="AY109" s="100"/>
      <c r="AZ109" s="100"/>
    </row>
    <row r="110" spans="1:52" ht="15.75" x14ac:dyDescent="0.25">
      <c r="A110" s="100"/>
      <c r="B110" s="129"/>
      <c r="C110" s="269"/>
      <c r="D110" s="269"/>
      <c r="E110" s="269"/>
      <c r="F110" s="269"/>
      <c r="G110" s="134"/>
      <c r="H110" s="134"/>
      <c r="I110" s="134"/>
      <c r="J110" s="134"/>
      <c r="K110" s="134"/>
      <c r="L110" s="134"/>
      <c r="M110" s="134"/>
      <c r="N110" s="134"/>
      <c r="O110" s="129"/>
      <c r="P110" s="129"/>
      <c r="Q110" s="129"/>
      <c r="R110" s="100"/>
      <c r="S110" s="100"/>
      <c r="T110" s="100"/>
      <c r="U110" s="100"/>
      <c r="V110" s="100"/>
      <c r="W110" s="100"/>
      <c r="X110" s="100"/>
      <c r="Y110" s="100"/>
      <c r="Z110" s="100"/>
      <c r="AA110" s="100"/>
      <c r="AB110" s="100"/>
      <c r="AC110" s="100"/>
      <c r="AD110" s="100"/>
      <c r="AE110" s="100"/>
      <c r="AF110" s="100"/>
      <c r="AG110" s="100"/>
      <c r="AH110" s="100"/>
      <c r="AI110" s="100"/>
      <c r="AJ110" s="100"/>
      <c r="AK110" s="100"/>
      <c r="AL110" s="100"/>
      <c r="AM110" s="100"/>
      <c r="AN110" s="100"/>
      <c r="AO110" s="100"/>
      <c r="AP110" s="100"/>
      <c r="AQ110" s="100"/>
      <c r="AR110" s="100"/>
      <c r="AS110" s="100"/>
      <c r="AT110" s="100"/>
      <c r="AU110" s="100"/>
      <c r="AV110" s="100"/>
      <c r="AW110" s="100"/>
      <c r="AX110" s="100"/>
      <c r="AY110" s="100"/>
      <c r="AZ110" s="100"/>
    </row>
    <row r="111" spans="1:52" ht="15.75" x14ac:dyDescent="0.25">
      <c r="A111" s="100"/>
      <c r="B111" s="129"/>
      <c r="C111" s="129"/>
      <c r="D111" s="129"/>
      <c r="E111" s="129"/>
      <c r="F111" s="129"/>
      <c r="G111" s="129"/>
      <c r="H111" s="129"/>
      <c r="I111" s="129"/>
      <c r="J111" s="129"/>
      <c r="K111" s="129"/>
      <c r="L111" s="129"/>
      <c r="M111" s="129"/>
      <c r="N111" s="129"/>
      <c r="O111" s="129"/>
      <c r="P111" s="129"/>
      <c r="Q111" s="129"/>
      <c r="R111" s="100"/>
      <c r="S111" s="100"/>
      <c r="T111" s="100"/>
      <c r="U111" s="100"/>
      <c r="V111" s="100"/>
      <c r="W111" s="100"/>
      <c r="X111" s="100"/>
      <c r="Y111" s="100"/>
      <c r="Z111" s="100"/>
      <c r="AA111" s="100"/>
      <c r="AB111" s="100"/>
      <c r="AC111" s="100"/>
      <c r="AD111" s="100"/>
      <c r="AE111" s="100"/>
      <c r="AF111" s="100"/>
      <c r="AG111" s="100"/>
      <c r="AH111" s="100"/>
      <c r="AI111" s="100"/>
      <c r="AJ111" s="100"/>
      <c r="AK111" s="100"/>
      <c r="AL111" s="100"/>
      <c r="AM111" s="100"/>
      <c r="AN111" s="100"/>
      <c r="AO111" s="100"/>
      <c r="AP111" s="100"/>
      <c r="AQ111" s="100"/>
      <c r="AR111" s="100"/>
      <c r="AS111" s="100"/>
      <c r="AT111" s="100"/>
      <c r="AU111" s="100"/>
      <c r="AV111" s="100"/>
      <c r="AW111" s="100"/>
      <c r="AX111" s="100"/>
      <c r="AY111" s="100"/>
      <c r="AZ111" s="100"/>
    </row>
    <row r="112" spans="1:52" ht="15.75" x14ac:dyDescent="0.25">
      <c r="A112" s="100"/>
      <c r="B112" s="131"/>
      <c r="C112" s="129"/>
      <c r="D112" s="129"/>
      <c r="E112" s="129"/>
      <c r="F112" s="129"/>
      <c r="G112" s="129"/>
      <c r="H112" s="129"/>
      <c r="I112" s="129"/>
      <c r="J112" s="129"/>
      <c r="K112" s="129"/>
      <c r="L112" s="129"/>
      <c r="M112" s="129"/>
      <c r="N112" s="129"/>
      <c r="O112" s="129"/>
      <c r="P112" s="129"/>
      <c r="Q112" s="129"/>
      <c r="R112" s="100"/>
      <c r="S112" s="100"/>
      <c r="T112" s="100"/>
      <c r="U112" s="100"/>
      <c r="V112" s="100"/>
      <c r="W112" s="100"/>
      <c r="X112" s="100"/>
      <c r="Y112" s="100"/>
      <c r="Z112" s="100"/>
      <c r="AA112" s="100"/>
      <c r="AB112" s="100"/>
      <c r="AC112" s="100"/>
      <c r="AD112" s="100"/>
      <c r="AE112" s="100"/>
      <c r="AF112" s="100"/>
      <c r="AG112" s="100"/>
      <c r="AH112" s="100"/>
      <c r="AI112" s="100"/>
      <c r="AJ112" s="100"/>
      <c r="AK112" s="100"/>
      <c r="AL112" s="100"/>
      <c r="AM112" s="100"/>
      <c r="AN112" s="100"/>
      <c r="AO112" s="100"/>
      <c r="AP112" s="100"/>
      <c r="AQ112" s="100"/>
      <c r="AR112" s="100"/>
      <c r="AS112" s="100"/>
      <c r="AT112" s="100"/>
      <c r="AU112" s="100"/>
      <c r="AV112" s="100"/>
      <c r="AW112" s="100"/>
      <c r="AX112" s="100"/>
      <c r="AY112" s="100"/>
      <c r="AZ112" s="100"/>
    </row>
    <row r="113" spans="1:52" ht="15.75" x14ac:dyDescent="0.25">
      <c r="A113" s="100"/>
      <c r="B113" s="129"/>
      <c r="C113" s="129"/>
      <c r="D113" s="129"/>
      <c r="E113" s="129"/>
      <c r="F113" s="129"/>
      <c r="G113" s="129"/>
      <c r="H113" s="129"/>
      <c r="I113" s="129"/>
      <c r="J113" s="129"/>
      <c r="K113" s="129"/>
      <c r="L113" s="129"/>
      <c r="M113" s="129"/>
      <c r="N113" s="129"/>
      <c r="O113" s="129"/>
      <c r="P113" s="129"/>
      <c r="Q113" s="129"/>
      <c r="R113" s="100"/>
      <c r="S113" s="100"/>
      <c r="T113" s="100"/>
      <c r="U113" s="100"/>
      <c r="V113" s="100"/>
      <c r="W113" s="100"/>
      <c r="X113" s="100"/>
      <c r="Y113" s="100"/>
      <c r="Z113" s="100"/>
      <c r="AA113" s="100"/>
      <c r="AB113" s="100"/>
      <c r="AC113" s="100"/>
      <c r="AD113" s="100"/>
      <c r="AE113" s="100"/>
      <c r="AF113" s="100"/>
      <c r="AG113" s="100"/>
      <c r="AH113" s="100"/>
      <c r="AI113" s="100"/>
      <c r="AJ113" s="100"/>
      <c r="AK113" s="100"/>
      <c r="AL113" s="100"/>
      <c r="AM113" s="100"/>
      <c r="AN113" s="100"/>
      <c r="AO113" s="100"/>
      <c r="AP113" s="100"/>
      <c r="AQ113" s="100"/>
      <c r="AR113" s="100"/>
      <c r="AS113" s="100"/>
      <c r="AT113" s="100"/>
      <c r="AU113" s="100"/>
      <c r="AV113" s="100"/>
      <c r="AW113" s="100"/>
      <c r="AX113" s="100"/>
      <c r="AY113" s="100"/>
      <c r="AZ113" s="100"/>
    </row>
    <row r="114" spans="1:52" ht="15.75" x14ac:dyDescent="0.25">
      <c r="A114" s="100"/>
      <c r="B114" s="129"/>
      <c r="C114" s="129"/>
      <c r="D114" s="129"/>
      <c r="E114" s="129"/>
      <c r="F114" s="129"/>
      <c r="G114" s="129"/>
      <c r="H114" s="129"/>
      <c r="I114" s="129"/>
      <c r="J114" s="129"/>
      <c r="K114" s="129"/>
      <c r="L114" s="129"/>
      <c r="M114" s="129"/>
      <c r="N114" s="129"/>
      <c r="O114" s="129"/>
      <c r="P114" s="129"/>
      <c r="Q114" s="129"/>
      <c r="R114" s="100"/>
      <c r="S114" s="100"/>
      <c r="T114" s="100"/>
      <c r="U114" s="100"/>
      <c r="V114" s="100"/>
      <c r="W114" s="100"/>
      <c r="X114" s="100"/>
      <c r="Y114" s="100"/>
      <c r="Z114" s="100"/>
      <c r="AA114" s="100"/>
      <c r="AB114" s="100"/>
      <c r="AC114" s="100"/>
      <c r="AD114" s="100"/>
      <c r="AE114" s="100"/>
      <c r="AF114" s="100"/>
      <c r="AG114" s="100"/>
      <c r="AH114" s="100"/>
      <c r="AI114" s="100"/>
      <c r="AJ114" s="100"/>
      <c r="AK114" s="100"/>
      <c r="AL114" s="100"/>
      <c r="AM114" s="100"/>
      <c r="AN114" s="100"/>
      <c r="AO114" s="100"/>
      <c r="AP114" s="100"/>
      <c r="AQ114" s="100"/>
      <c r="AR114" s="100"/>
      <c r="AS114" s="100"/>
      <c r="AT114" s="100"/>
      <c r="AU114" s="100"/>
      <c r="AV114" s="100"/>
      <c r="AW114" s="100"/>
      <c r="AX114" s="100"/>
      <c r="AY114" s="100"/>
      <c r="AZ114" s="100"/>
    </row>
    <row r="115" spans="1:52" ht="15.75" x14ac:dyDescent="0.25">
      <c r="A115" s="133"/>
      <c r="B115" s="129"/>
      <c r="C115" s="129"/>
      <c r="D115" s="129"/>
      <c r="E115" s="129"/>
      <c r="F115" s="129"/>
      <c r="G115" s="129"/>
      <c r="H115" s="129"/>
      <c r="I115" s="129"/>
      <c r="J115" s="129"/>
      <c r="K115" s="129"/>
      <c r="L115" s="129"/>
      <c r="M115" s="129"/>
      <c r="N115" s="129"/>
      <c r="O115" s="129"/>
      <c r="P115" s="129"/>
      <c r="Q115" s="129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3"/>
      <c r="AF115" s="133"/>
      <c r="AG115" s="133"/>
      <c r="AH115" s="133"/>
      <c r="AI115" s="133"/>
      <c r="AJ115" s="133"/>
      <c r="AK115" s="133"/>
      <c r="AL115" s="133"/>
      <c r="AM115" s="133"/>
      <c r="AN115" s="133"/>
      <c r="AO115" s="133"/>
      <c r="AP115" s="133"/>
      <c r="AQ115" s="133"/>
      <c r="AR115" s="133"/>
      <c r="AS115" s="133"/>
      <c r="AT115" s="133"/>
      <c r="AU115" s="133"/>
      <c r="AV115" s="133"/>
      <c r="AW115" s="133"/>
      <c r="AX115" s="133"/>
      <c r="AY115" s="133"/>
      <c r="AZ115" s="133"/>
    </row>
    <row r="116" spans="1:52" ht="15.75" x14ac:dyDescent="0.25">
      <c r="A116" s="133"/>
      <c r="B116" s="129"/>
      <c r="C116" s="129"/>
      <c r="D116" s="129"/>
      <c r="E116" s="129"/>
      <c r="F116" s="129"/>
      <c r="G116" s="129"/>
      <c r="H116" s="129"/>
      <c r="I116" s="129"/>
      <c r="J116" s="129"/>
      <c r="K116" s="129"/>
      <c r="L116" s="129"/>
      <c r="M116" s="129"/>
      <c r="N116" s="129"/>
      <c r="O116" s="129"/>
      <c r="P116" s="129"/>
      <c r="Q116" s="129"/>
      <c r="R116" s="133"/>
      <c r="S116" s="133"/>
      <c r="T116" s="133"/>
      <c r="U116" s="133"/>
      <c r="V116" s="133"/>
      <c r="W116" s="133"/>
      <c r="X116" s="133"/>
      <c r="Y116" s="133"/>
      <c r="Z116" s="133"/>
      <c r="AA116" s="133"/>
      <c r="AB116" s="133"/>
      <c r="AC116" s="133"/>
      <c r="AD116" s="133"/>
      <c r="AE116" s="133"/>
      <c r="AF116" s="133"/>
      <c r="AG116" s="133"/>
      <c r="AH116" s="133"/>
      <c r="AI116" s="133"/>
      <c r="AJ116" s="133"/>
      <c r="AK116" s="133"/>
      <c r="AL116" s="133"/>
      <c r="AM116" s="133"/>
      <c r="AN116" s="133"/>
      <c r="AO116" s="133"/>
      <c r="AP116" s="133"/>
      <c r="AQ116" s="133"/>
      <c r="AR116" s="133"/>
      <c r="AS116" s="133"/>
      <c r="AT116" s="133"/>
      <c r="AU116" s="133"/>
      <c r="AV116" s="133"/>
      <c r="AW116" s="133"/>
      <c r="AX116" s="133"/>
      <c r="AY116" s="133"/>
      <c r="AZ116" s="133"/>
    </row>
    <row r="117" spans="1:52" x14ac:dyDescent="0.25">
      <c r="A117" s="133"/>
      <c r="B117" s="133"/>
      <c r="C117" s="133"/>
      <c r="D117" s="133"/>
      <c r="E117" s="133"/>
      <c r="F117" s="133"/>
      <c r="G117" s="133"/>
      <c r="H117" s="133"/>
      <c r="I117" s="133"/>
      <c r="J117" s="133"/>
      <c r="K117" s="133"/>
      <c r="L117" s="133"/>
      <c r="M117" s="133"/>
      <c r="N117" s="133"/>
      <c r="O117" s="133"/>
      <c r="P117" s="133"/>
      <c r="Q117" s="133"/>
      <c r="R117" s="133"/>
      <c r="S117" s="133"/>
      <c r="T117" s="133"/>
      <c r="U117" s="133"/>
      <c r="V117" s="133"/>
      <c r="W117" s="133"/>
      <c r="X117" s="133"/>
      <c r="Y117" s="133"/>
      <c r="Z117" s="133"/>
      <c r="AA117" s="133"/>
      <c r="AB117" s="133"/>
      <c r="AC117" s="133"/>
      <c r="AD117" s="133"/>
      <c r="AE117" s="133"/>
      <c r="AF117" s="133"/>
      <c r="AG117" s="133"/>
      <c r="AH117" s="133"/>
      <c r="AI117" s="133"/>
      <c r="AJ117" s="133"/>
      <c r="AK117" s="133"/>
      <c r="AL117" s="133"/>
      <c r="AM117" s="133"/>
      <c r="AN117" s="133"/>
      <c r="AO117" s="133"/>
      <c r="AP117" s="133"/>
      <c r="AQ117" s="133"/>
      <c r="AR117" s="133"/>
      <c r="AS117" s="133"/>
      <c r="AT117" s="133"/>
      <c r="AU117" s="133"/>
      <c r="AV117" s="133"/>
      <c r="AW117" s="133"/>
      <c r="AX117" s="133"/>
      <c r="AY117" s="133"/>
      <c r="AZ117" s="133"/>
    </row>
    <row r="118" spans="1:52" x14ac:dyDescent="0.25">
      <c r="A118" s="133"/>
      <c r="B118" s="133"/>
      <c r="C118" s="133"/>
      <c r="D118" s="133"/>
      <c r="E118" s="133"/>
      <c r="F118" s="133"/>
      <c r="G118" s="133"/>
      <c r="H118" s="133"/>
      <c r="I118" s="133"/>
      <c r="J118" s="133"/>
      <c r="K118" s="133"/>
      <c r="L118" s="133"/>
      <c r="M118" s="133"/>
      <c r="N118" s="133"/>
      <c r="O118" s="133"/>
      <c r="P118" s="133"/>
      <c r="Q118" s="133"/>
      <c r="R118" s="133"/>
      <c r="S118" s="133"/>
      <c r="T118" s="133"/>
      <c r="U118" s="133"/>
      <c r="V118" s="133"/>
      <c r="W118" s="133"/>
      <c r="X118" s="133"/>
      <c r="Y118" s="133"/>
      <c r="Z118" s="133"/>
      <c r="AA118" s="133"/>
      <c r="AB118" s="133"/>
      <c r="AC118" s="133"/>
      <c r="AD118" s="133"/>
      <c r="AE118" s="133"/>
      <c r="AF118" s="133"/>
      <c r="AG118" s="133"/>
      <c r="AH118" s="133"/>
      <c r="AI118" s="133"/>
      <c r="AJ118" s="133"/>
      <c r="AK118" s="133"/>
      <c r="AL118" s="133"/>
      <c r="AM118" s="133"/>
      <c r="AN118" s="133"/>
      <c r="AO118" s="133"/>
      <c r="AP118" s="133"/>
      <c r="AQ118" s="133"/>
      <c r="AR118" s="133"/>
      <c r="AS118" s="133"/>
      <c r="AT118" s="133"/>
      <c r="AU118" s="133"/>
      <c r="AV118" s="133"/>
      <c r="AW118" s="133"/>
      <c r="AX118" s="133"/>
      <c r="AY118" s="133"/>
      <c r="AZ118" s="133"/>
    </row>
    <row r="119" spans="1:52" x14ac:dyDescent="0.25">
      <c r="A119" s="133"/>
      <c r="B119" s="133"/>
      <c r="C119" s="133"/>
      <c r="D119" s="133"/>
      <c r="E119" s="133"/>
      <c r="F119" s="133"/>
      <c r="G119" s="133"/>
      <c r="H119" s="133"/>
      <c r="I119" s="133"/>
      <c r="J119" s="133"/>
      <c r="K119" s="133"/>
      <c r="L119" s="133"/>
      <c r="M119" s="133"/>
      <c r="N119" s="133"/>
      <c r="O119" s="133"/>
      <c r="P119" s="133"/>
      <c r="Q119" s="133"/>
      <c r="R119" s="133"/>
      <c r="S119" s="133"/>
      <c r="T119" s="133"/>
      <c r="U119" s="133"/>
      <c r="V119" s="133"/>
      <c r="W119" s="133"/>
      <c r="X119" s="133"/>
      <c r="Y119" s="133"/>
      <c r="Z119" s="133"/>
      <c r="AA119" s="133"/>
      <c r="AB119" s="133"/>
      <c r="AC119" s="133"/>
      <c r="AD119" s="133"/>
      <c r="AE119" s="133"/>
      <c r="AF119" s="133"/>
      <c r="AG119" s="133"/>
      <c r="AH119" s="133"/>
      <c r="AI119" s="133"/>
      <c r="AJ119" s="133"/>
      <c r="AK119" s="133"/>
      <c r="AL119" s="133"/>
      <c r="AM119" s="133"/>
      <c r="AN119" s="133"/>
      <c r="AO119" s="133"/>
      <c r="AP119" s="133"/>
      <c r="AQ119" s="133"/>
      <c r="AR119" s="133"/>
      <c r="AS119" s="133"/>
      <c r="AT119" s="133"/>
      <c r="AU119" s="133"/>
      <c r="AV119" s="133"/>
      <c r="AW119" s="133"/>
      <c r="AX119" s="133"/>
      <c r="AY119" s="133"/>
      <c r="AZ119" s="133"/>
    </row>
    <row r="120" spans="1:52" x14ac:dyDescent="0.25">
      <c r="A120" s="133"/>
      <c r="B120" s="133"/>
      <c r="C120" s="133"/>
      <c r="D120" s="133"/>
      <c r="E120" s="133"/>
      <c r="F120" s="133"/>
      <c r="G120" s="133"/>
      <c r="H120" s="133"/>
      <c r="I120" s="133"/>
      <c r="J120" s="133"/>
      <c r="K120" s="133"/>
      <c r="L120" s="133"/>
      <c r="M120" s="133"/>
      <c r="N120" s="133"/>
      <c r="O120" s="133"/>
      <c r="P120" s="133"/>
      <c r="Q120" s="133"/>
      <c r="R120" s="133"/>
      <c r="S120" s="133"/>
      <c r="T120" s="133"/>
      <c r="U120" s="133"/>
      <c r="V120" s="133"/>
      <c r="W120" s="133"/>
      <c r="X120" s="133"/>
      <c r="Y120" s="133"/>
      <c r="Z120" s="133"/>
      <c r="AA120" s="133"/>
      <c r="AB120" s="133"/>
      <c r="AC120" s="133"/>
      <c r="AD120" s="133"/>
      <c r="AE120" s="133"/>
      <c r="AF120" s="133"/>
      <c r="AG120" s="133"/>
      <c r="AH120" s="133"/>
      <c r="AI120" s="133"/>
      <c r="AJ120" s="133"/>
      <c r="AK120" s="133"/>
      <c r="AL120" s="133"/>
      <c r="AM120" s="133"/>
      <c r="AN120" s="133"/>
      <c r="AO120" s="133"/>
      <c r="AP120" s="133"/>
      <c r="AQ120" s="133"/>
      <c r="AR120" s="133"/>
      <c r="AS120" s="133"/>
      <c r="AT120" s="133"/>
      <c r="AU120" s="133"/>
      <c r="AV120" s="133"/>
      <c r="AW120" s="133"/>
      <c r="AX120" s="133"/>
      <c r="AY120" s="133"/>
      <c r="AZ120" s="133"/>
    </row>
    <row r="121" spans="1:52" x14ac:dyDescent="0.25">
      <c r="A121" s="133"/>
      <c r="B121" s="133"/>
      <c r="C121" s="133"/>
      <c r="D121" s="133"/>
      <c r="E121" s="133"/>
      <c r="F121" s="133"/>
      <c r="G121" s="133"/>
      <c r="H121" s="133"/>
      <c r="I121" s="133"/>
      <c r="J121" s="133"/>
      <c r="K121" s="133"/>
      <c r="L121" s="133"/>
      <c r="M121" s="133"/>
      <c r="N121" s="133"/>
      <c r="O121" s="133"/>
      <c r="P121" s="133"/>
      <c r="Q121" s="133"/>
      <c r="R121" s="133"/>
      <c r="S121" s="133"/>
      <c r="T121" s="133"/>
      <c r="U121" s="133"/>
      <c r="V121" s="133"/>
      <c r="W121" s="133"/>
      <c r="X121" s="133"/>
      <c r="Y121" s="133"/>
      <c r="Z121" s="133"/>
      <c r="AA121" s="133"/>
      <c r="AB121" s="133"/>
      <c r="AC121" s="133"/>
      <c r="AD121" s="133"/>
      <c r="AE121" s="133"/>
      <c r="AF121" s="133"/>
      <c r="AG121" s="133"/>
      <c r="AH121" s="133"/>
      <c r="AI121" s="133"/>
      <c r="AJ121" s="133"/>
      <c r="AK121" s="133"/>
      <c r="AL121" s="133"/>
      <c r="AM121" s="133"/>
      <c r="AN121" s="133"/>
      <c r="AO121" s="133"/>
      <c r="AP121" s="133"/>
      <c r="AQ121" s="133"/>
      <c r="AR121" s="133"/>
      <c r="AS121" s="133"/>
      <c r="AT121" s="133"/>
      <c r="AU121" s="133"/>
      <c r="AV121" s="133"/>
      <c r="AW121" s="133"/>
      <c r="AX121" s="133"/>
      <c r="AY121" s="133"/>
      <c r="AZ121" s="133"/>
    </row>
    <row r="122" spans="1:52" x14ac:dyDescent="0.25">
      <c r="A122" s="133"/>
      <c r="B122" s="133"/>
      <c r="C122" s="133"/>
      <c r="D122" s="133"/>
      <c r="E122" s="133"/>
      <c r="F122" s="133"/>
      <c r="G122" s="133"/>
      <c r="H122" s="133"/>
      <c r="I122" s="133"/>
      <c r="J122" s="133"/>
      <c r="K122" s="133"/>
      <c r="L122" s="133"/>
      <c r="M122" s="133"/>
      <c r="N122" s="133"/>
      <c r="O122" s="133"/>
      <c r="P122" s="133"/>
      <c r="Q122" s="133"/>
      <c r="R122" s="133"/>
      <c r="S122" s="133"/>
      <c r="T122" s="133"/>
      <c r="U122" s="133"/>
      <c r="V122" s="133"/>
      <c r="W122" s="133"/>
      <c r="X122" s="133"/>
      <c r="Y122" s="133"/>
      <c r="Z122" s="133"/>
      <c r="AA122" s="133"/>
      <c r="AB122" s="133"/>
      <c r="AC122" s="133"/>
      <c r="AD122" s="133"/>
      <c r="AE122" s="133"/>
      <c r="AF122" s="133"/>
      <c r="AG122" s="133"/>
      <c r="AH122" s="133"/>
      <c r="AI122" s="133"/>
      <c r="AJ122" s="133"/>
      <c r="AK122" s="133"/>
      <c r="AL122" s="133"/>
      <c r="AM122" s="133"/>
      <c r="AN122" s="133"/>
      <c r="AO122" s="133"/>
      <c r="AP122" s="133"/>
      <c r="AQ122" s="133"/>
      <c r="AR122" s="133"/>
      <c r="AS122" s="133"/>
      <c r="AT122" s="133"/>
      <c r="AU122" s="133"/>
      <c r="AV122" s="133"/>
      <c r="AW122" s="133"/>
      <c r="AX122" s="133"/>
      <c r="AY122" s="133"/>
      <c r="AZ122" s="133"/>
    </row>
    <row r="123" spans="1:52" x14ac:dyDescent="0.25">
      <c r="A123" s="133"/>
      <c r="B123" s="133"/>
      <c r="C123" s="133"/>
      <c r="D123" s="133"/>
      <c r="E123" s="133"/>
      <c r="F123" s="133"/>
      <c r="G123" s="133"/>
      <c r="H123" s="133"/>
      <c r="I123" s="133"/>
      <c r="J123" s="133"/>
      <c r="K123" s="133"/>
      <c r="L123" s="133"/>
      <c r="M123" s="133"/>
      <c r="N123" s="133"/>
      <c r="O123" s="133"/>
      <c r="P123" s="133"/>
      <c r="Q123" s="133"/>
      <c r="R123" s="133"/>
      <c r="S123" s="133"/>
      <c r="T123" s="133"/>
      <c r="U123" s="133"/>
      <c r="V123" s="133"/>
      <c r="W123" s="133"/>
      <c r="X123" s="133"/>
      <c r="Y123" s="133"/>
      <c r="Z123" s="133"/>
      <c r="AA123" s="133"/>
      <c r="AB123" s="133"/>
      <c r="AC123" s="133"/>
      <c r="AD123" s="133"/>
      <c r="AE123" s="133"/>
      <c r="AF123" s="133"/>
      <c r="AG123" s="133"/>
      <c r="AH123" s="133"/>
      <c r="AI123" s="133"/>
      <c r="AJ123" s="133"/>
      <c r="AK123" s="133"/>
      <c r="AL123" s="133"/>
      <c r="AM123" s="133"/>
      <c r="AN123" s="133"/>
      <c r="AO123" s="133"/>
      <c r="AP123" s="133"/>
      <c r="AQ123" s="133"/>
      <c r="AR123" s="133"/>
      <c r="AS123" s="133"/>
      <c r="AT123" s="133"/>
      <c r="AU123" s="133"/>
      <c r="AV123" s="133"/>
      <c r="AW123" s="133"/>
      <c r="AX123" s="133"/>
      <c r="AY123" s="133"/>
      <c r="AZ123" s="133"/>
    </row>
    <row r="124" spans="1:52" x14ac:dyDescent="0.25">
      <c r="A124" s="133"/>
      <c r="B124" s="133"/>
      <c r="C124" s="133"/>
      <c r="D124" s="133"/>
      <c r="E124" s="133"/>
      <c r="F124" s="133"/>
      <c r="G124" s="133"/>
      <c r="H124" s="133"/>
      <c r="I124" s="133"/>
      <c r="J124" s="133"/>
      <c r="K124" s="133"/>
      <c r="L124" s="133"/>
      <c r="M124" s="133"/>
      <c r="N124" s="133"/>
      <c r="O124" s="133"/>
      <c r="P124" s="133"/>
      <c r="Q124" s="133"/>
      <c r="R124" s="133"/>
      <c r="S124" s="133"/>
      <c r="T124" s="133"/>
      <c r="U124" s="133"/>
      <c r="V124" s="133"/>
      <c r="W124" s="133"/>
      <c r="X124" s="133"/>
      <c r="Y124" s="133"/>
      <c r="Z124" s="133"/>
      <c r="AA124" s="133"/>
      <c r="AB124" s="133"/>
      <c r="AC124" s="133"/>
      <c r="AD124" s="133"/>
      <c r="AE124" s="133"/>
      <c r="AF124" s="133"/>
      <c r="AG124" s="133"/>
      <c r="AH124" s="133"/>
      <c r="AI124" s="133"/>
      <c r="AJ124" s="133"/>
      <c r="AK124" s="133"/>
      <c r="AL124" s="133"/>
      <c r="AM124" s="133"/>
      <c r="AN124" s="133"/>
      <c r="AO124" s="133"/>
      <c r="AP124" s="133"/>
      <c r="AQ124" s="133"/>
      <c r="AR124" s="133"/>
      <c r="AS124" s="133"/>
      <c r="AT124" s="133"/>
      <c r="AU124" s="133"/>
      <c r="AV124" s="133"/>
      <c r="AW124" s="133"/>
      <c r="AX124" s="133"/>
      <c r="AY124" s="133"/>
      <c r="AZ124" s="133"/>
    </row>
    <row r="125" spans="1:52" x14ac:dyDescent="0.25">
      <c r="A125" s="133"/>
      <c r="B125" s="133"/>
      <c r="C125" s="133"/>
      <c r="D125" s="133"/>
      <c r="E125" s="133"/>
      <c r="F125" s="133"/>
      <c r="G125" s="133"/>
      <c r="H125" s="133"/>
      <c r="I125" s="133"/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  <c r="Z125" s="133"/>
      <c r="AA125" s="133"/>
      <c r="AB125" s="133"/>
      <c r="AC125" s="133"/>
      <c r="AD125" s="133"/>
      <c r="AE125" s="133"/>
      <c r="AF125" s="133"/>
      <c r="AG125" s="133"/>
      <c r="AH125" s="133"/>
      <c r="AI125" s="133"/>
      <c r="AJ125" s="133"/>
      <c r="AK125" s="133"/>
      <c r="AL125" s="133"/>
      <c r="AM125" s="133"/>
      <c r="AN125" s="133"/>
      <c r="AO125" s="133"/>
      <c r="AP125" s="133"/>
      <c r="AQ125" s="133"/>
      <c r="AR125" s="133"/>
      <c r="AS125" s="133"/>
      <c r="AT125" s="133"/>
      <c r="AU125" s="133"/>
      <c r="AV125" s="133"/>
      <c r="AW125" s="133"/>
      <c r="AX125" s="133"/>
      <c r="AY125" s="133"/>
      <c r="AZ125" s="133"/>
    </row>
    <row r="126" spans="1:52" x14ac:dyDescent="0.25">
      <c r="A126" s="133"/>
      <c r="B126" s="133"/>
      <c r="C126" s="133"/>
      <c r="D126" s="133"/>
      <c r="E126" s="133"/>
      <c r="F126" s="133"/>
      <c r="G126" s="133"/>
      <c r="H126" s="133"/>
      <c r="I126" s="133"/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  <c r="Z126" s="133"/>
      <c r="AA126" s="133"/>
      <c r="AB126" s="133"/>
      <c r="AC126" s="133"/>
      <c r="AD126" s="133"/>
      <c r="AE126" s="133"/>
      <c r="AF126" s="133"/>
      <c r="AG126" s="133"/>
      <c r="AH126" s="133"/>
      <c r="AI126" s="133"/>
      <c r="AJ126" s="133"/>
      <c r="AK126" s="133"/>
      <c r="AL126" s="133"/>
      <c r="AM126" s="133"/>
      <c r="AN126" s="133"/>
      <c r="AO126" s="133"/>
      <c r="AP126" s="133"/>
      <c r="AQ126" s="133"/>
      <c r="AR126" s="133"/>
      <c r="AS126" s="133"/>
      <c r="AT126" s="133"/>
      <c r="AU126" s="133"/>
      <c r="AV126" s="133"/>
      <c r="AW126" s="133"/>
      <c r="AX126" s="133"/>
      <c r="AY126" s="133"/>
      <c r="AZ126" s="133"/>
    </row>
    <row r="127" spans="1:52" x14ac:dyDescent="0.25">
      <c r="A127" s="133"/>
      <c r="B127" s="133"/>
      <c r="C127" s="133"/>
      <c r="D127" s="133"/>
      <c r="E127" s="133"/>
      <c r="F127" s="133"/>
      <c r="G127" s="133"/>
      <c r="H127" s="133"/>
      <c r="I127" s="133"/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3"/>
      <c r="AF127" s="133"/>
      <c r="AG127" s="133"/>
      <c r="AH127" s="133"/>
      <c r="AI127" s="133"/>
      <c r="AJ127" s="133"/>
      <c r="AK127" s="133"/>
      <c r="AL127" s="133"/>
      <c r="AM127" s="133"/>
      <c r="AN127" s="133"/>
      <c r="AO127" s="133"/>
      <c r="AP127" s="133"/>
      <c r="AQ127" s="133"/>
      <c r="AR127" s="133"/>
      <c r="AS127" s="133"/>
      <c r="AT127" s="133"/>
      <c r="AU127" s="133"/>
      <c r="AV127" s="133"/>
      <c r="AW127" s="133"/>
      <c r="AX127" s="133"/>
      <c r="AY127" s="133"/>
      <c r="AZ127" s="133"/>
    </row>
    <row r="128" spans="1:52" x14ac:dyDescent="0.25">
      <c r="A128" s="133"/>
      <c r="B128" s="133"/>
      <c r="C128" s="133"/>
      <c r="D128" s="133"/>
      <c r="E128" s="133"/>
      <c r="F128" s="133"/>
      <c r="G128" s="133"/>
      <c r="H128" s="133"/>
      <c r="I128" s="133"/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3"/>
      <c r="AD128" s="133"/>
      <c r="AE128" s="133"/>
      <c r="AF128" s="133"/>
      <c r="AG128" s="133"/>
      <c r="AH128" s="133"/>
      <c r="AI128" s="133"/>
      <c r="AJ128" s="133"/>
      <c r="AK128" s="133"/>
      <c r="AL128" s="133"/>
      <c r="AM128" s="133"/>
      <c r="AN128" s="133"/>
      <c r="AO128" s="133"/>
      <c r="AP128" s="133"/>
      <c r="AQ128" s="133"/>
      <c r="AR128" s="133"/>
      <c r="AS128" s="133"/>
      <c r="AT128" s="133"/>
      <c r="AU128" s="133"/>
      <c r="AV128" s="133"/>
      <c r="AW128" s="133"/>
      <c r="AX128" s="133"/>
      <c r="AY128" s="133"/>
      <c r="AZ128" s="133"/>
    </row>
    <row r="129" spans="1:52" x14ac:dyDescent="0.25">
      <c r="A129" s="133"/>
      <c r="B129" s="133"/>
      <c r="C129" s="133"/>
      <c r="D129" s="133"/>
      <c r="E129" s="133"/>
      <c r="F129" s="133"/>
      <c r="G129" s="133"/>
      <c r="H129" s="133"/>
      <c r="I129" s="133"/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3"/>
      <c r="AF129" s="133"/>
      <c r="AG129" s="133"/>
      <c r="AH129" s="133"/>
      <c r="AI129" s="133"/>
      <c r="AJ129" s="133"/>
      <c r="AK129" s="133"/>
      <c r="AL129" s="133"/>
      <c r="AM129" s="133"/>
      <c r="AN129" s="133"/>
      <c r="AO129" s="133"/>
      <c r="AP129" s="133"/>
      <c r="AQ129" s="133"/>
      <c r="AR129" s="133"/>
      <c r="AS129" s="133"/>
      <c r="AT129" s="133"/>
      <c r="AU129" s="133"/>
      <c r="AV129" s="133"/>
      <c r="AW129" s="133"/>
      <c r="AX129" s="133"/>
      <c r="AY129" s="133"/>
      <c r="AZ129" s="133"/>
    </row>
    <row r="130" spans="1:52" x14ac:dyDescent="0.25">
      <c r="A130" s="133"/>
      <c r="B130" s="133"/>
      <c r="C130" s="133"/>
      <c r="D130" s="133"/>
      <c r="E130" s="133"/>
      <c r="F130" s="133"/>
      <c r="G130" s="133"/>
      <c r="H130" s="133"/>
      <c r="I130" s="133"/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3"/>
      <c r="AF130" s="133"/>
      <c r="AG130" s="133"/>
      <c r="AH130" s="133"/>
      <c r="AI130" s="133"/>
      <c r="AJ130" s="133"/>
      <c r="AK130" s="133"/>
      <c r="AL130" s="133"/>
      <c r="AM130" s="133"/>
      <c r="AN130" s="133"/>
      <c r="AO130" s="133"/>
      <c r="AP130" s="133"/>
      <c r="AQ130" s="133"/>
      <c r="AR130" s="133"/>
      <c r="AS130" s="133"/>
      <c r="AT130" s="133"/>
      <c r="AU130" s="133"/>
      <c r="AV130" s="133"/>
      <c r="AW130" s="133"/>
      <c r="AX130" s="133"/>
      <c r="AY130" s="133"/>
      <c r="AZ130" s="133"/>
    </row>
    <row r="131" spans="1:52" x14ac:dyDescent="0.25">
      <c r="A131" s="133"/>
      <c r="B131" s="133"/>
      <c r="C131" s="133"/>
      <c r="D131" s="133"/>
      <c r="E131" s="133"/>
      <c r="F131" s="133"/>
      <c r="G131" s="133"/>
      <c r="H131" s="133"/>
      <c r="I131" s="133"/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3"/>
      <c r="AF131" s="133"/>
      <c r="AG131" s="133"/>
      <c r="AH131" s="133"/>
      <c r="AI131" s="133"/>
      <c r="AJ131" s="133"/>
      <c r="AK131" s="133"/>
      <c r="AL131" s="133"/>
      <c r="AM131" s="133"/>
      <c r="AN131" s="133"/>
      <c r="AO131" s="133"/>
      <c r="AP131" s="133"/>
      <c r="AQ131" s="133"/>
      <c r="AR131" s="133"/>
      <c r="AS131" s="133"/>
      <c r="AT131" s="133"/>
      <c r="AU131" s="133"/>
      <c r="AV131" s="133"/>
      <c r="AW131" s="133"/>
      <c r="AX131" s="133"/>
      <c r="AY131" s="133"/>
      <c r="AZ131" s="133"/>
    </row>
    <row r="132" spans="1:52" x14ac:dyDescent="0.25">
      <c r="A132" s="133"/>
      <c r="B132" s="133"/>
      <c r="C132" s="133"/>
      <c r="D132" s="133"/>
      <c r="E132" s="133"/>
      <c r="F132" s="133"/>
      <c r="G132" s="133"/>
      <c r="H132" s="133"/>
      <c r="I132" s="133"/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  <c r="Z132" s="133"/>
      <c r="AA132" s="133"/>
      <c r="AB132" s="133"/>
      <c r="AC132" s="133"/>
      <c r="AD132" s="133"/>
      <c r="AE132" s="133"/>
      <c r="AF132" s="133"/>
      <c r="AG132" s="133"/>
      <c r="AH132" s="133"/>
      <c r="AI132" s="133"/>
      <c r="AJ132" s="133"/>
      <c r="AK132" s="133"/>
      <c r="AL132" s="133"/>
      <c r="AM132" s="133"/>
      <c r="AN132" s="133"/>
      <c r="AO132" s="133"/>
      <c r="AP132" s="133"/>
      <c r="AQ132" s="133"/>
      <c r="AR132" s="133"/>
      <c r="AS132" s="133"/>
      <c r="AT132" s="133"/>
      <c r="AU132" s="133"/>
      <c r="AV132" s="133"/>
      <c r="AW132" s="133"/>
      <c r="AX132" s="133"/>
      <c r="AY132" s="133"/>
      <c r="AZ132" s="133"/>
    </row>
    <row r="133" spans="1:52" x14ac:dyDescent="0.25">
      <c r="A133" s="133"/>
      <c r="B133" s="133"/>
      <c r="C133" s="133"/>
      <c r="D133" s="133"/>
      <c r="E133" s="133"/>
      <c r="F133" s="133"/>
      <c r="G133" s="133"/>
      <c r="H133" s="133"/>
      <c r="I133" s="133"/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  <c r="Z133" s="133"/>
      <c r="AA133" s="133"/>
      <c r="AB133" s="133"/>
      <c r="AC133" s="133"/>
      <c r="AD133" s="133"/>
      <c r="AE133" s="133"/>
      <c r="AF133" s="133"/>
      <c r="AG133" s="133"/>
      <c r="AH133" s="133"/>
      <c r="AI133" s="133"/>
      <c r="AJ133" s="133"/>
      <c r="AK133" s="133"/>
      <c r="AL133" s="133"/>
      <c r="AM133" s="133"/>
      <c r="AN133" s="133"/>
      <c r="AO133" s="133"/>
      <c r="AP133" s="133"/>
      <c r="AQ133" s="133"/>
      <c r="AR133" s="133"/>
      <c r="AS133" s="133"/>
      <c r="AT133" s="133"/>
      <c r="AU133" s="133"/>
      <c r="AV133" s="133"/>
      <c r="AW133" s="133"/>
      <c r="AX133" s="133"/>
      <c r="AY133" s="133"/>
      <c r="AZ133" s="133"/>
    </row>
    <row r="134" spans="1:52" x14ac:dyDescent="0.25">
      <c r="A134" s="133"/>
      <c r="B134" s="133"/>
      <c r="C134" s="133"/>
      <c r="D134" s="133"/>
      <c r="E134" s="133"/>
      <c r="F134" s="133"/>
      <c r="G134" s="133"/>
      <c r="H134" s="133"/>
      <c r="I134" s="133"/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  <c r="Z134" s="133"/>
      <c r="AA134" s="133"/>
      <c r="AB134" s="133"/>
      <c r="AC134" s="133"/>
      <c r="AD134" s="133"/>
      <c r="AE134" s="133"/>
      <c r="AF134" s="133"/>
      <c r="AG134" s="133"/>
      <c r="AH134" s="133"/>
      <c r="AI134" s="133"/>
      <c r="AJ134" s="133"/>
      <c r="AK134" s="133"/>
      <c r="AL134" s="133"/>
      <c r="AM134" s="133"/>
      <c r="AN134" s="133"/>
      <c r="AO134" s="133"/>
      <c r="AP134" s="133"/>
      <c r="AQ134" s="133"/>
      <c r="AR134" s="133"/>
      <c r="AS134" s="133"/>
      <c r="AT134" s="133"/>
      <c r="AU134" s="133"/>
      <c r="AV134" s="133"/>
      <c r="AW134" s="133"/>
      <c r="AX134" s="133"/>
      <c r="AY134" s="133"/>
      <c r="AZ134" s="133"/>
    </row>
    <row r="135" spans="1:52" x14ac:dyDescent="0.25">
      <c r="A135" s="133"/>
      <c r="B135" s="133"/>
      <c r="C135" s="133"/>
      <c r="D135" s="133"/>
      <c r="E135" s="133"/>
      <c r="F135" s="133"/>
      <c r="G135" s="133"/>
      <c r="H135" s="133"/>
      <c r="I135" s="133"/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3"/>
      <c r="AF135" s="133"/>
      <c r="AG135" s="133"/>
      <c r="AH135" s="133"/>
      <c r="AI135" s="133"/>
      <c r="AJ135" s="133"/>
      <c r="AK135" s="133"/>
      <c r="AL135" s="133"/>
      <c r="AM135" s="133"/>
      <c r="AN135" s="133"/>
      <c r="AO135" s="133"/>
      <c r="AP135" s="133"/>
      <c r="AQ135" s="133"/>
      <c r="AR135" s="133"/>
      <c r="AS135" s="133"/>
      <c r="AT135" s="133"/>
      <c r="AU135" s="133"/>
      <c r="AV135" s="133"/>
      <c r="AW135" s="133"/>
      <c r="AX135" s="133"/>
      <c r="AY135" s="133"/>
      <c r="AZ135" s="133"/>
    </row>
    <row r="136" spans="1:52" x14ac:dyDescent="0.25">
      <c r="A136" s="133"/>
      <c r="B136" s="133"/>
      <c r="C136" s="133"/>
      <c r="D136" s="133"/>
      <c r="E136" s="133"/>
      <c r="F136" s="133"/>
      <c r="G136" s="133"/>
      <c r="H136" s="133"/>
      <c r="I136" s="133"/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  <c r="Z136" s="133"/>
      <c r="AA136" s="133"/>
      <c r="AB136" s="133"/>
      <c r="AC136" s="133"/>
      <c r="AD136" s="133"/>
      <c r="AE136" s="133"/>
      <c r="AF136" s="133"/>
      <c r="AG136" s="133"/>
      <c r="AH136" s="133"/>
      <c r="AI136" s="133"/>
      <c r="AJ136" s="133"/>
      <c r="AK136" s="133"/>
      <c r="AL136" s="133"/>
      <c r="AM136" s="133"/>
      <c r="AN136" s="133"/>
      <c r="AO136" s="133"/>
      <c r="AP136" s="133"/>
      <c r="AQ136" s="133"/>
      <c r="AR136" s="133"/>
      <c r="AS136" s="133"/>
      <c r="AT136" s="133"/>
      <c r="AU136" s="133"/>
      <c r="AV136" s="133"/>
      <c r="AW136" s="133"/>
      <c r="AX136" s="133"/>
      <c r="AY136" s="133"/>
      <c r="AZ136" s="133"/>
    </row>
    <row r="137" spans="1:52" x14ac:dyDescent="0.25">
      <c r="A137" s="133"/>
      <c r="B137" s="133"/>
      <c r="C137" s="133"/>
      <c r="D137" s="133"/>
      <c r="E137" s="133"/>
      <c r="F137" s="133"/>
      <c r="G137" s="133"/>
      <c r="H137" s="133"/>
      <c r="I137" s="133"/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3"/>
      <c r="AF137" s="133"/>
      <c r="AG137" s="133"/>
      <c r="AH137" s="133"/>
      <c r="AI137" s="133"/>
      <c r="AJ137" s="133"/>
      <c r="AK137" s="133"/>
      <c r="AL137" s="133"/>
      <c r="AM137" s="133"/>
      <c r="AN137" s="133"/>
      <c r="AO137" s="133"/>
      <c r="AP137" s="133"/>
      <c r="AQ137" s="133"/>
      <c r="AR137" s="133"/>
      <c r="AS137" s="133"/>
      <c r="AT137" s="133"/>
      <c r="AU137" s="133"/>
      <c r="AV137" s="133"/>
      <c r="AW137" s="133"/>
      <c r="AX137" s="133"/>
      <c r="AY137" s="133"/>
      <c r="AZ137" s="133"/>
    </row>
    <row r="138" spans="1:52" x14ac:dyDescent="0.25">
      <c r="A138" s="133"/>
      <c r="B138" s="133"/>
      <c r="C138" s="133"/>
      <c r="D138" s="133"/>
      <c r="E138" s="133"/>
      <c r="F138" s="133"/>
      <c r="G138" s="133"/>
      <c r="H138" s="133"/>
      <c r="I138" s="133"/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  <c r="Z138" s="133"/>
      <c r="AA138" s="133"/>
      <c r="AB138" s="133"/>
      <c r="AC138" s="133"/>
      <c r="AD138" s="133"/>
      <c r="AE138" s="133"/>
      <c r="AF138" s="133"/>
      <c r="AG138" s="133"/>
      <c r="AH138" s="133"/>
      <c r="AI138" s="133"/>
      <c r="AJ138" s="133"/>
      <c r="AK138" s="133"/>
      <c r="AL138" s="133"/>
      <c r="AM138" s="133"/>
      <c r="AN138" s="133"/>
      <c r="AO138" s="133"/>
      <c r="AP138" s="133"/>
      <c r="AQ138" s="133"/>
      <c r="AR138" s="133"/>
      <c r="AS138" s="133"/>
      <c r="AT138" s="133"/>
      <c r="AU138" s="133"/>
      <c r="AV138" s="133"/>
      <c r="AW138" s="133"/>
      <c r="AX138" s="133"/>
      <c r="AY138" s="133"/>
      <c r="AZ138" s="133"/>
    </row>
    <row r="139" spans="1:52" x14ac:dyDescent="0.25">
      <c r="A139" s="133"/>
      <c r="B139" s="133"/>
      <c r="C139" s="133"/>
      <c r="D139" s="133"/>
      <c r="E139" s="133"/>
      <c r="F139" s="133"/>
      <c r="G139" s="133"/>
      <c r="H139" s="133"/>
      <c r="I139" s="133"/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3"/>
      <c r="AF139" s="133"/>
      <c r="AG139" s="133"/>
      <c r="AH139" s="133"/>
      <c r="AI139" s="133"/>
      <c r="AJ139" s="133"/>
      <c r="AK139" s="133"/>
      <c r="AL139" s="133"/>
      <c r="AM139" s="133"/>
      <c r="AN139" s="133"/>
      <c r="AO139" s="133"/>
      <c r="AP139" s="133"/>
      <c r="AQ139" s="133"/>
      <c r="AR139" s="133"/>
      <c r="AS139" s="133"/>
      <c r="AT139" s="133"/>
      <c r="AU139" s="133"/>
      <c r="AV139" s="133"/>
      <c r="AW139" s="133"/>
      <c r="AX139" s="133"/>
      <c r="AY139" s="133"/>
      <c r="AZ139" s="133"/>
    </row>
    <row r="140" spans="1:52" x14ac:dyDescent="0.25">
      <c r="A140" s="133"/>
      <c r="B140" s="133"/>
      <c r="C140" s="133"/>
      <c r="D140" s="133"/>
      <c r="E140" s="133"/>
      <c r="F140" s="133"/>
      <c r="G140" s="133"/>
      <c r="H140" s="133"/>
      <c r="I140" s="133"/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  <c r="Z140" s="133"/>
      <c r="AA140" s="133"/>
      <c r="AB140" s="133"/>
      <c r="AC140" s="133"/>
      <c r="AD140" s="133"/>
      <c r="AE140" s="133"/>
      <c r="AF140" s="133"/>
      <c r="AG140" s="133"/>
      <c r="AH140" s="133"/>
      <c r="AI140" s="133"/>
      <c r="AJ140" s="133"/>
      <c r="AK140" s="133"/>
      <c r="AL140" s="133"/>
      <c r="AM140" s="133"/>
      <c r="AN140" s="133"/>
      <c r="AO140" s="133"/>
      <c r="AP140" s="133"/>
      <c r="AQ140" s="133"/>
      <c r="AR140" s="133"/>
      <c r="AS140" s="133"/>
      <c r="AT140" s="133"/>
      <c r="AU140" s="133"/>
      <c r="AV140" s="133"/>
      <c r="AW140" s="133"/>
      <c r="AX140" s="133"/>
      <c r="AY140" s="133"/>
      <c r="AZ140" s="133"/>
    </row>
    <row r="141" spans="1:52" x14ac:dyDescent="0.25">
      <c r="A141" s="133"/>
      <c r="B141" s="133"/>
      <c r="C141" s="133"/>
      <c r="D141" s="133"/>
      <c r="E141" s="133"/>
      <c r="F141" s="133"/>
      <c r="G141" s="133"/>
      <c r="H141" s="133"/>
      <c r="I141" s="133"/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  <c r="Z141" s="133"/>
      <c r="AA141" s="133"/>
      <c r="AB141" s="133"/>
      <c r="AC141" s="133"/>
      <c r="AD141" s="133"/>
      <c r="AE141" s="133"/>
      <c r="AF141" s="133"/>
      <c r="AG141" s="133"/>
      <c r="AH141" s="133"/>
      <c r="AI141" s="133"/>
      <c r="AJ141" s="133"/>
      <c r="AK141" s="133"/>
      <c r="AL141" s="133"/>
      <c r="AM141" s="133"/>
      <c r="AN141" s="133"/>
      <c r="AO141" s="133"/>
      <c r="AP141" s="133"/>
      <c r="AQ141" s="133"/>
      <c r="AR141" s="133"/>
      <c r="AS141" s="133"/>
      <c r="AT141" s="133"/>
      <c r="AU141" s="133"/>
      <c r="AV141" s="133"/>
      <c r="AW141" s="133"/>
      <c r="AX141" s="133"/>
      <c r="AY141" s="133"/>
      <c r="AZ141" s="133"/>
    </row>
    <row r="142" spans="1:52" x14ac:dyDescent="0.25">
      <c r="A142" s="133"/>
      <c r="B142" s="133"/>
      <c r="C142" s="133"/>
      <c r="D142" s="133"/>
      <c r="E142" s="133"/>
      <c r="F142" s="133"/>
      <c r="G142" s="133"/>
      <c r="H142" s="133"/>
      <c r="I142" s="133"/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3"/>
      <c r="AF142" s="133"/>
      <c r="AG142" s="133"/>
      <c r="AH142" s="133"/>
      <c r="AI142" s="133"/>
      <c r="AJ142" s="133"/>
      <c r="AK142" s="133"/>
      <c r="AL142" s="133"/>
      <c r="AM142" s="133"/>
      <c r="AN142" s="133"/>
      <c r="AO142" s="133"/>
      <c r="AP142" s="133"/>
      <c r="AQ142" s="133"/>
      <c r="AR142" s="133"/>
      <c r="AS142" s="133"/>
      <c r="AT142" s="133"/>
      <c r="AU142" s="133"/>
      <c r="AV142" s="133"/>
      <c r="AW142" s="133"/>
      <c r="AX142" s="133"/>
      <c r="AY142" s="133"/>
      <c r="AZ142" s="133"/>
    </row>
    <row r="143" spans="1:52" x14ac:dyDescent="0.25">
      <c r="A143" s="133"/>
      <c r="B143" s="133"/>
      <c r="C143" s="133"/>
      <c r="D143" s="133"/>
      <c r="E143" s="133"/>
      <c r="F143" s="133"/>
      <c r="G143" s="133"/>
      <c r="H143" s="133"/>
      <c r="I143" s="133"/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3"/>
      <c r="AF143" s="133"/>
      <c r="AG143" s="133"/>
      <c r="AH143" s="133"/>
      <c r="AI143" s="133"/>
      <c r="AJ143" s="133"/>
      <c r="AK143" s="133"/>
      <c r="AL143" s="133"/>
      <c r="AM143" s="133"/>
      <c r="AN143" s="133"/>
      <c r="AO143" s="133"/>
      <c r="AP143" s="133"/>
      <c r="AQ143" s="133"/>
      <c r="AR143" s="133"/>
      <c r="AS143" s="133"/>
      <c r="AT143" s="133"/>
      <c r="AU143" s="133"/>
      <c r="AV143" s="133"/>
      <c r="AW143" s="133"/>
      <c r="AX143" s="133"/>
      <c r="AY143" s="133"/>
      <c r="AZ143" s="133"/>
    </row>
    <row r="144" spans="1:52" x14ac:dyDescent="0.25">
      <c r="A144" s="133"/>
      <c r="B144" s="133"/>
      <c r="C144" s="133"/>
      <c r="D144" s="133"/>
      <c r="E144" s="133"/>
      <c r="F144" s="133"/>
      <c r="G144" s="133"/>
      <c r="H144" s="133"/>
      <c r="I144" s="133"/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3"/>
      <c r="AF144" s="133"/>
      <c r="AG144" s="133"/>
      <c r="AH144" s="133"/>
      <c r="AI144" s="133"/>
      <c r="AJ144" s="133"/>
      <c r="AK144" s="133"/>
      <c r="AL144" s="133"/>
      <c r="AM144" s="133"/>
      <c r="AN144" s="133"/>
      <c r="AO144" s="133"/>
      <c r="AP144" s="133"/>
      <c r="AQ144" s="133"/>
      <c r="AR144" s="133"/>
      <c r="AS144" s="133"/>
      <c r="AT144" s="133"/>
      <c r="AU144" s="133"/>
      <c r="AV144" s="133"/>
      <c r="AW144" s="133"/>
      <c r="AX144" s="133"/>
      <c r="AY144" s="133"/>
      <c r="AZ144" s="133"/>
    </row>
    <row r="145" spans="1:52" x14ac:dyDescent="0.25">
      <c r="A145" s="133"/>
      <c r="B145" s="133"/>
      <c r="C145" s="133"/>
      <c r="D145" s="133"/>
      <c r="E145" s="133"/>
      <c r="F145" s="133"/>
      <c r="G145" s="133"/>
      <c r="H145" s="133"/>
      <c r="I145" s="133"/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3"/>
      <c r="AF145" s="133"/>
      <c r="AG145" s="133"/>
      <c r="AH145" s="133"/>
      <c r="AI145" s="133"/>
      <c r="AJ145" s="133"/>
      <c r="AK145" s="133"/>
      <c r="AL145" s="133"/>
      <c r="AM145" s="133"/>
      <c r="AN145" s="133"/>
      <c r="AO145" s="133"/>
      <c r="AP145" s="133"/>
      <c r="AQ145" s="133"/>
      <c r="AR145" s="133"/>
      <c r="AS145" s="133"/>
      <c r="AT145" s="133"/>
      <c r="AU145" s="133"/>
      <c r="AV145" s="133"/>
      <c r="AW145" s="133"/>
      <c r="AX145" s="133"/>
      <c r="AY145" s="133"/>
      <c r="AZ145" s="133"/>
    </row>
    <row r="146" spans="1:52" x14ac:dyDescent="0.25">
      <c r="A146" s="133"/>
      <c r="B146" s="133"/>
      <c r="C146" s="133"/>
      <c r="D146" s="133"/>
      <c r="E146" s="133"/>
      <c r="F146" s="133"/>
      <c r="G146" s="133"/>
      <c r="H146" s="133"/>
      <c r="I146" s="133"/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3"/>
      <c r="AF146" s="133"/>
      <c r="AG146" s="133"/>
      <c r="AH146" s="133"/>
      <c r="AI146" s="133"/>
      <c r="AJ146" s="133"/>
      <c r="AK146" s="133"/>
      <c r="AL146" s="133"/>
      <c r="AM146" s="133"/>
      <c r="AN146" s="133"/>
      <c r="AO146" s="133"/>
      <c r="AP146" s="133"/>
      <c r="AQ146" s="133"/>
      <c r="AR146" s="133"/>
      <c r="AS146" s="133"/>
      <c r="AT146" s="133"/>
      <c r="AU146" s="133"/>
      <c r="AV146" s="133"/>
      <c r="AW146" s="133"/>
      <c r="AX146" s="133"/>
      <c r="AY146" s="133"/>
      <c r="AZ146" s="133"/>
    </row>
    <row r="147" spans="1:52" x14ac:dyDescent="0.25">
      <c r="A147" s="133"/>
      <c r="B147" s="133"/>
      <c r="C147" s="133"/>
      <c r="D147" s="133"/>
      <c r="E147" s="133"/>
      <c r="F147" s="133"/>
      <c r="G147" s="133"/>
      <c r="H147" s="133"/>
      <c r="I147" s="133"/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3"/>
      <c r="AF147" s="133"/>
      <c r="AG147" s="133"/>
      <c r="AH147" s="133"/>
      <c r="AI147" s="133"/>
      <c r="AJ147" s="133"/>
      <c r="AK147" s="133"/>
      <c r="AL147" s="133"/>
      <c r="AM147" s="133"/>
      <c r="AN147" s="133"/>
      <c r="AO147" s="133"/>
      <c r="AP147" s="133"/>
      <c r="AQ147" s="133"/>
      <c r="AR147" s="133"/>
      <c r="AS147" s="133"/>
      <c r="AT147" s="133"/>
      <c r="AU147" s="133"/>
      <c r="AV147" s="133"/>
      <c r="AW147" s="133"/>
      <c r="AX147" s="133"/>
      <c r="AY147" s="133"/>
      <c r="AZ147" s="133"/>
    </row>
    <row r="148" spans="1:52" x14ac:dyDescent="0.25">
      <c r="A148" s="133"/>
      <c r="B148" s="133"/>
      <c r="C148" s="133"/>
      <c r="D148" s="133"/>
      <c r="E148" s="133"/>
      <c r="F148" s="133"/>
      <c r="G148" s="133"/>
      <c r="H148" s="133"/>
      <c r="I148" s="133"/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  <c r="Z148" s="133"/>
      <c r="AA148" s="133"/>
      <c r="AB148" s="133"/>
      <c r="AC148" s="133"/>
      <c r="AD148" s="133"/>
      <c r="AE148" s="133"/>
      <c r="AF148" s="133"/>
      <c r="AG148" s="133"/>
      <c r="AH148" s="133"/>
      <c r="AI148" s="133"/>
      <c r="AJ148" s="133"/>
      <c r="AK148" s="133"/>
      <c r="AL148" s="133"/>
      <c r="AM148" s="133"/>
      <c r="AN148" s="133"/>
      <c r="AO148" s="133"/>
      <c r="AP148" s="133"/>
      <c r="AQ148" s="133"/>
      <c r="AR148" s="133"/>
      <c r="AS148" s="133"/>
      <c r="AT148" s="133"/>
      <c r="AU148" s="133"/>
      <c r="AV148" s="133"/>
      <c r="AW148" s="133"/>
      <c r="AX148" s="133"/>
      <c r="AY148" s="133"/>
      <c r="AZ148" s="133"/>
    </row>
    <row r="149" spans="1:52" x14ac:dyDescent="0.25">
      <c r="A149" s="133"/>
      <c r="B149" s="133"/>
      <c r="C149" s="133"/>
      <c r="D149" s="133"/>
      <c r="E149" s="133"/>
      <c r="F149" s="133"/>
      <c r="G149" s="133"/>
      <c r="H149" s="133"/>
      <c r="I149" s="133"/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  <c r="Z149" s="133"/>
      <c r="AA149" s="133"/>
      <c r="AB149" s="133"/>
      <c r="AC149" s="133"/>
      <c r="AD149" s="133"/>
      <c r="AE149" s="133"/>
      <c r="AF149" s="133"/>
      <c r="AG149" s="133"/>
      <c r="AH149" s="133"/>
      <c r="AI149" s="133"/>
      <c r="AJ149" s="133"/>
      <c r="AK149" s="133"/>
      <c r="AL149" s="133"/>
      <c r="AM149" s="133"/>
      <c r="AN149" s="133"/>
      <c r="AO149" s="133"/>
      <c r="AP149" s="133"/>
      <c r="AQ149" s="133"/>
      <c r="AR149" s="133"/>
      <c r="AS149" s="133"/>
      <c r="AT149" s="133"/>
      <c r="AU149" s="133"/>
      <c r="AV149" s="133"/>
      <c r="AW149" s="133"/>
      <c r="AX149" s="133"/>
      <c r="AY149" s="133"/>
      <c r="AZ149" s="133"/>
    </row>
    <row r="150" spans="1:52" x14ac:dyDescent="0.25">
      <c r="A150" s="133"/>
      <c r="B150" s="133"/>
      <c r="C150" s="133"/>
      <c r="D150" s="133"/>
      <c r="E150" s="133"/>
      <c r="F150" s="133"/>
      <c r="G150" s="133"/>
      <c r="H150" s="133"/>
      <c r="I150" s="133"/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  <c r="Z150" s="133"/>
      <c r="AA150" s="133"/>
      <c r="AB150" s="133"/>
      <c r="AC150" s="133"/>
      <c r="AD150" s="133"/>
      <c r="AE150" s="133"/>
      <c r="AF150" s="133"/>
      <c r="AG150" s="133"/>
      <c r="AH150" s="133"/>
      <c r="AI150" s="133"/>
      <c r="AJ150" s="133"/>
      <c r="AK150" s="133"/>
      <c r="AL150" s="133"/>
      <c r="AM150" s="133"/>
      <c r="AN150" s="133"/>
      <c r="AO150" s="133"/>
      <c r="AP150" s="133"/>
      <c r="AQ150" s="133"/>
      <c r="AR150" s="133"/>
      <c r="AS150" s="133"/>
      <c r="AT150" s="133"/>
      <c r="AU150" s="133"/>
      <c r="AV150" s="133"/>
      <c r="AW150" s="133"/>
      <c r="AX150" s="133"/>
      <c r="AY150" s="133"/>
      <c r="AZ150" s="133"/>
    </row>
    <row r="151" spans="1:52" x14ac:dyDescent="0.25">
      <c r="A151" s="133"/>
      <c r="B151" s="133"/>
      <c r="C151" s="133"/>
      <c r="D151" s="133"/>
      <c r="E151" s="133"/>
      <c r="F151" s="133"/>
      <c r="G151" s="133"/>
      <c r="H151" s="133"/>
      <c r="I151" s="133"/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  <c r="Z151" s="133"/>
      <c r="AA151" s="133"/>
      <c r="AB151" s="133"/>
      <c r="AC151" s="133"/>
      <c r="AD151" s="133"/>
      <c r="AE151" s="133"/>
      <c r="AF151" s="133"/>
      <c r="AG151" s="133"/>
      <c r="AH151" s="133"/>
      <c r="AI151" s="133"/>
      <c r="AJ151" s="133"/>
      <c r="AK151" s="133"/>
      <c r="AL151" s="133"/>
      <c r="AM151" s="133"/>
      <c r="AN151" s="133"/>
      <c r="AO151" s="133"/>
      <c r="AP151" s="133"/>
      <c r="AQ151" s="133"/>
      <c r="AR151" s="133"/>
      <c r="AS151" s="133"/>
      <c r="AT151" s="133"/>
      <c r="AU151" s="133"/>
      <c r="AV151" s="133"/>
      <c r="AW151" s="133"/>
      <c r="AX151" s="133"/>
      <c r="AY151" s="133"/>
      <c r="AZ151" s="133"/>
    </row>
    <row r="152" spans="1:52" x14ac:dyDescent="0.25">
      <c r="A152" s="133"/>
      <c r="B152" s="133"/>
      <c r="C152" s="133"/>
      <c r="D152" s="133"/>
      <c r="E152" s="133"/>
      <c r="F152" s="133"/>
      <c r="G152" s="133"/>
      <c r="H152" s="133"/>
      <c r="I152" s="133"/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  <c r="Z152" s="133"/>
      <c r="AA152" s="133"/>
      <c r="AB152" s="133"/>
      <c r="AC152" s="133"/>
      <c r="AD152" s="133"/>
      <c r="AE152" s="133"/>
      <c r="AF152" s="133"/>
      <c r="AG152" s="133"/>
      <c r="AH152" s="133"/>
      <c r="AI152" s="133"/>
      <c r="AJ152" s="133"/>
      <c r="AK152" s="133"/>
      <c r="AL152" s="133"/>
      <c r="AM152" s="133"/>
      <c r="AN152" s="133"/>
      <c r="AO152" s="133"/>
      <c r="AP152" s="133"/>
      <c r="AQ152" s="133"/>
      <c r="AR152" s="133"/>
      <c r="AS152" s="133"/>
      <c r="AT152" s="133"/>
      <c r="AU152" s="133"/>
      <c r="AV152" s="133"/>
      <c r="AW152" s="133"/>
      <c r="AX152" s="133"/>
      <c r="AY152" s="133"/>
      <c r="AZ152" s="133"/>
    </row>
    <row r="153" spans="1:52" x14ac:dyDescent="0.25">
      <c r="A153" s="133"/>
      <c r="B153" s="133"/>
      <c r="C153" s="133"/>
      <c r="D153" s="133"/>
      <c r="E153" s="133"/>
      <c r="F153" s="133"/>
      <c r="G153" s="133"/>
      <c r="H153" s="133"/>
      <c r="I153" s="133"/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33"/>
      <c r="AD153" s="133"/>
      <c r="AE153" s="133"/>
      <c r="AF153" s="133"/>
      <c r="AG153" s="133"/>
      <c r="AH153" s="133"/>
      <c r="AI153" s="133"/>
      <c r="AJ153" s="133"/>
      <c r="AK153" s="133"/>
      <c r="AL153" s="133"/>
      <c r="AM153" s="133"/>
      <c r="AN153" s="133"/>
      <c r="AO153" s="133"/>
      <c r="AP153" s="133"/>
      <c r="AQ153" s="133"/>
      <c r="AR153" s="133"/>
      <c r="AS153" s="133"/>
      <c r="AT153" s="133"/>
      <c r="AU153" s="133"/>
      <c r="AV153" s="133"/>
      <c r="AW153" s="133"/>
      <c r="AX153" s="133"/>
      <c r="AY153" s="133"/>
      <c r="AZ153" s="133"/>
    </row>
    <row r="154" spans="1:52" x14ac:dyDescent="0.25">
      <c r="A154" s="133"/>
      <c r="B154" s="133"/>
      <c r="C154" s="133"/>
      <c r="D154" s="133"/>
      <c r="E154" s="133"/>
      <c r="F154" s="133"/>
      <c r="G154" s="133"/>
      <c r="H154" s="133"/>
      <c r="I154" s="133"/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  <c r="Z154" s="133"/>
      <c r="AA154" s="133"/>
      <c r="AB154" s="133"/>
      <c r="AC154" s="133"/>
      <c r="AD154" s="133"/>
      <c r="AE154" s="133"/>
      <c r="AF154" s="133"/>
      <c r="AG154" s="133"/>
      <c r="AH154" s="133"/>
      <c r="AI154" s="133"/>
      <c r="AJ154" s="133"/>
      <c r="AK154" s="133"/>
      <c r="AL154" s="133"/>
      <c r="AM154" s="133"/>
      <c r="AN154" s="133"/>
      <c r="AO154" s="133"/>
      <c r="AP154" s="133"/>
      <c r="AQ154" s="133"/>
      <c r="AR154" s="133"/>
      <c r="AS154" s="133"/>
      <c r="AT154" s="133"/>
      <c r="AU154" s="133"/>
      <c r="AV154" s="133"/>
      <c r="AW154" s="133"/>
      <c r="AX154" s="133"/>
      <c r="AY154" s="133"/>
      <c r="AZ154" s="133"/>
    </row>
    <row r="155" spans="1:52" x14ac:dyDescent="0.25">
      <c r="A155" s="133"/>
      <c r="B155" s="133"/>
      <c r="C155" s="133"/>
      <c r="D155" s="133"/>
      <c r="E155" s="133"/>
      <c r="F155" s="133"/>
      <c r="G155" s="133"/>
      <c r="H155" s="133"/>
      <c r="I155" s="133"/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  <c r="Z155" s="133"/>
      <c r="AA155" s="133"/>
      <c r="AB155" s="133"/>
      <c r="AC155" s="133"/>
      <c r="AD155" s="133"/>
      <c r="AE155" s="133"/>
      <c r="AF155" s="133"/>
      <c r="AG155" s="133"/>
      <c r="AH155" s="133"/>
      <c r="AI155" s="133"/>
      <c r="AJ155" s="133"/>
      <c r="AK155" s="133"/>
      <c r="AL155" s="133"/>
      <c r="AM155" s="133"/>
      <c r="AN155" s="133"/>
      <c r="AO155" s="133"/>
      <c r="AP155" s="133"/>
      <c r="AQ155" s="133"/>
      <c r="AR155" s="133"/>
      <c r="AS155" s="133"/>
      <c r="AT155" s="133"/>
      <c r="AU155" s="133"/>
      <c r="AV155" s="133"/>
      <c r="AW155" s="133"/>
      <c r="AX155" s="133"/>
      <c r="AY155" s="133"/>
      <c r="AZ155" s="133"/>
    </row>
    <row r="156" spans="1:52" x14ac:dyDescent="0.25">
      <c r="A156" s="133"/>
      <c r="B156" s="133"/>
      <c r="C156" s="133"/>
      <c r="D156" s="133"/>
      <c r="E156" s="133"/>
      <c r="F156" s="133"/>
      <c r="G156" s="133"/>
      <c r="H156" s="133"/>
      <c r="I156" s="133"/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  <c r="Z156" s="133"/>
      <c r="AA156" s="133"/>
      <c r="AB156" s="133"/>
      <c r="AC156" s="133"/>
      <c r="AD156" s="133"/>
      <c r="AE156" s="133"/>
      <c r="AF156" s="133"/>
      <c r="AG156" s="133"/>
      <c r="AH156" s="133"/>
      <c r="AI156" s="133"/>
      <c r="AJ156" s="133"/>
      <c r="AK156" s="133"/>
      <c r="AL156" s="133"/>
      <c r="AM156" s="133"/>
      <c r="AN156" s="133"/>
      <c r="AO156" s="133"/>
      <c r="AP156" s="133"/>
      <c r="AQ156" s="133"/>
      <c r="AR156" s="133"/>
      <c r="AS156" s="133"/>
      <c r="AT156" s="133"/>
      <c r="AU156" s="133"/>
      <c r="AV156" s="133"/>
      <c r="AW156" s="133"/>
      <c r="AX156" s="133"/>
      <c r="AY156" s="133"/>
      <c r="AZ156" s="133"/>
    </row>
    <row r="157" spans="1:52" x14ac:dyDescent="0.25">
      <c r="A157" s="133"/>
      <c r="B157" s="133"/>
      <c r="C157" s="133"/>
      <c r="D157" s="133"/>
      <c r="E157" s="133"/>
      <c r="F157" s="133"/>
      <c r="G157" s="133"/>
      <c r="H157" s="133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  <c r="Z157" s="133"/>
      <c r="AA157" s="133"/>
      <c r="AB157" s="133"/>
      <c r="AC157" s="133"/>
      <c r="AD157" s="133"/>
      <c r="AE157" s="133"/>
      <c r="AF157" s="133"/>
      <c r="AG157" s="133"/>
      <c r="AH157" s="133"/>
      <c r="AI157" s="133"/>
      <c r="AJ157" s="133"/>
      <c r="AK157" s="133"/>
      <c r="AL157" s="133"/>
      <c r="AM157" s="133"/>
      <c r="AN157" s="133"/>
      <c r="AO157" s="133"/>
      <c r="AP157" s="133"/>
      <c r="AQ157" s="133"/>
      <c r="AR157" s="133"/>
      <c r="AS157" s="133"/>
      <c r="AT157" s="133"/>
      <c r="AU157" s="133"/>
      <c r="AV157" s="133"/>
      <c r="AW157" s="133"/>
      <c r="AX157" s="133"/>
      <c r="AY157" s="133"/>
      <c r="AZ157" s="133"/>
    </row>
    <row r="158" spans="1:52" x14ac:dyDescent="0.25">
      <c r="A158" s="133"/>
      <c r="B158" s="133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  <c r="Z158" s="133"/>
      <c r="AA158" s="133"/>
      <c r="AB158" s="133"/>
      <c r="AC158" s="133"/>
      <c r="AD158" s="133"/>
      <c r="AE158" s="133"/>
      <c r="AF158" s="133"/>
      <c r="AG158" s="133"/>
      <c r="AH158" s="133"/>
      <c r="AI158" s="133"/>
      <c r="AJ158" s="133"/>
      <c r="AK158" s="133"/>
      <c r="AL158" s="133"/>
      <c r="AM158" s="133"/>
      <c r="AN158" s="133"/>
      <c r="AO158" s="133"/>
      <c r="AP158" s="133"/>
      <c r="AQ158" s="133"/>
      <c r="AR158" s="133"/>
      <c r="AS158" s="133"/>
      <c r="AT158" s="133"/>
      <c r="AU158" s="133"/>
      <c r="AV158" s="133"/>
      <c r="AW158" s="133"/>
      <c r="AX158" s="133"/>
      <c r="AY158" s="133"/>
      <c r="AZ158" s="133"/>
    </row>
    <row r="159" spans="1:52" x14ac:dyDescent="0.25">
      <c r="A159" s="133"/>
      <c r="B159" s="133"/>
      <c r="C159" s="133"/>
      <c r="D159" s="133"/>
      <c r="E159" s="133"/>
      <c r="F159" s="133"/>
      <c r="G159" s="133"/>
      <c r="H159" s="133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  <c r="Z159" s="133"/>
      <c r="AA159" s="133"/>
      <c r="AB159" s="133"/>
      <c r="AC159" s="133"/>
      <c r="AD159" s="133"/>
      <c r="AE159" s="133"/>
      <c r="AF159" s="133"/>
      <c r="AG159" s="133"/>
      <c r="AH159" s="133"/>
      <c r="AI159" s="133"/>
      <c r="AJ159" s="133"/>
      <c r="AK159" s="133"/>
      <c r="AL159" s="133"/>
      <c r="AM159" s="133"/>
      <c r="AN159" s="133"/>
      <c r="AO159" s="133"/>
      <c r="AP159" s="133"/>
      <c r="AQ159" s="133"/>
      <c r="AR159" s="133"/>
      <c r="AS159" s="133"/>
      <c r="AT159" s="133"/>
      <c r="AU159" s="133"/>
      <c r="AV159" s="133"/>
      <c r="AW159" s="133"/>
      <c r="AX159" s="133"/>
      <c r="AY159" s="133"/>
      <c r="AZ159" s="133"/>
    </row>
    <row r="160" spans="1:52" x14ac:dyDescent="0.25">
      <c r="A160" s="133"/>
      <c r="B160" s="133"/>
      <c r="C160" s="133"/>
      <c r="D160" s="133"/>
      <c r="E160" s="133"/>
      <c r="F160" s="133"/>
      <c r="G160" s="133"/>
      <c r="H160" s="133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  <c r="Z160" s="133"/>
      <c r="AA160" s="133"/>
      <c r="AB160" s="133"/>
      <c r="AC160" s="133"/>
      <c r="AD160" s="133"/>
      <c r="AE160" s="133"/>
      <c r="AF160" s="133"/>
      <c r="AG160" s="133"/>
      <c r="AH160" s="133"/>
      <c r="AI160" s="133"/>
      <c r="AJ160" s="133"/>
      <c r="AK160" s="133"/>
      <c r="AL160" s="133"/>
      <c r="AM160" s="133"/>
      <c r="AN160" s="133"/>
      <c r="AO160" s="133"/>
      <c r="AP160" s="133"/>
      <c r="AQ160" s="133"/>
      <c r="AR160" s="133"/>
      <c r="AS160" s="133"/>
      <c r="AT160" s="133"/>
      <c r="AU160" s="133"/>
      <c r="AV160" s="133"/>
      <c r="AW160" s="133"/>
      <c r="AX160" s="133"/>
      <c r="AY160" s="133"/>
      <c r="AZ160" s="133"/>
    </row>
    <row r="161" spans="1:52" x14ac:dyDescent="0.25">
      <c r="A161" s="133"/>
      <c r="B161" s="133"/>
      <c r="C161" s="133"/>
      <c r="D161" s="133"/>
      <c r="E161" s="133"/>
      <c r="F161" s="133"/>
      <c r="G161" s="133"/>
      <c r="H161" s="133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  <c r="Z161" s="133"/>
      <c r="AA161" s="133"/>
      <c r="AB161" s="133"/>
      <c r="AC161" s="133"/>
      <c r="AD161" s="133"/>
      <c r="AE161" s="133"/>
      <c r="AF161" s="133"/>
      <c r="AG161" s="133"/>
      <c r="AH161" s="133"/>
      <c r="AI161" s="133"/>
      <c r="AJ161" s="133"/>
      <c r="AK161" s="133"/>
      <c r="AL161" s="133"/>
      <c r="AM161" s="133"/>
      <c r="AN161" s="133"/>
      <c r="AO161" s="133"/>
      <c r="AP161" s="133"/>
      <c r="AQ161" s="133"/>
      <c r="AR161" s="133"/>
      <c r="AS161" s="133"/>
      <c r="AT161" s="133"/>
      <c r="AU161" s="133"/>
      <c r="AV161" s="133"/>
      <c r="AW161" s="133"/>
      <c r="AX161" s="133"/>
      <c r="AY161" s="133"/>
      <c r="AZ161" s="133"/>
    </row>
    <row r="162" spans="1:52" x14ac:dyDescent="0.25">
      <c r="A162" s="133"/>
      <c r="B162" s="133"/>
      <c r="C162" s="133"/>
      <c r="D162" s="133"/>
      <c r="E162" s="133"/>
      <c r="F162" s="133"/>
      <c r="G162" s="133"/>
      <c r="H162" s="133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  <c r="Z162" s="133"/>
      <c r="AA162" s="133"/>
      <c r="AB162" s="133"/>
      <c r="AC162" s="133"/>
      <c r="AD162" s="133"/>
      <c r="AE162" s="133"/>
      <c r="AF162" s="133"/>
      <c r="AG162" s="133"/>
      <c r="AH162" s="133"/>
      <c r="AI162" s="133"/>
      <c r="AJ162" s="133"/>
      <c r="AK162" s="133"/>
      <c r="AL162" s="133"/>
      <c r="AM162" s="133"/>
      <c r="AN162" s="133"/>
      <c r="AO162" s="133"/>
      <c r="AP162" s="133"/>
      <c r="AQ162" s="133"/>
      <c r="AR162" s="133"/>
      <c r="AS162" s="133"/>
      <c r="AT162" s="133"/>
      <c r="AU162" s="133"/>
      <c r="AV162" s="133"/>
      <c r="AW162" s="133"/>
      <c r="AX162" s="133"/>
      <c r="AY162" s="133"/>
      <c r="AZ162" s="133"/>
    </row>
    <row r="163" spans="1:52" x14ac:dyDescent="0.25">
      <c r="A163" s="133"/>
      <c r="B163" s="133"/>
      <c r="C163" s="133"/>
      <c r="D163" s="133"/>
      <c r="E163" s="133"/>
      <c r="F163" s="133"/>
      <c r="G163" s="133"/>
      <c r="H163" s="133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  <c r="Z163" s="133"/>
      <c r="AA163" s="133"/>
      <c r="AB163" s="133"/>
      <c r="AC163" s="133"/>
      <c r="AD163" s="133"/>
      <c r="AE163" s="133"/>
      <c r="AF163" s="133"/>
      <c r="AG163" s="133"/>
      <c r="AH163" s="133"/>
      <c r="AI163" s="133"/>
      <c r="AJ163" s="133"/>
      <c r="AK163" s="133"/>
      <c r="AL163" s="133"/>
      <c r="AM163" s="133"/>
      <c r="AN163" s="133"/>
      <c r="AO163" s="133"/>
      <c r="AP163" s="133"/>
      <c r="AQ163" s="133"/>
      <c r="AR163" s="133"/>
      <c r="AS163" s="133"/>
      <c r="AT163" s="133"/>
      <c r="AU163" s="133"/>
      <c r="AV163" s="133"/>
      <c r="AW163" s="133"/>
      <c r="AX163" s="133"/>
      <c r="AY163" s="133"/>
      <c r="AZ163" s="133"/>
    </row>
    <row r="164" spans="1:52" x14ac:dyDescent="0.25">
      <c r="A164" s="133"/>
      <c r="B164" s="133"/>
      <c r="C164" s="133"/>
      <c r="D164" s="133"/>
      <c r="E164" s="133"/>
      <c r="F164" s="133"/>
      <c r="G164" s="133"/>
      <c r="H164" s="133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3"/>
      <c r="AF164" s="133"/>
      <c r="AG164" s="133"/>
      <c r="AH164" s="133"/>
      <c r="AI164" s="133"/>
      <c r="AJ164" s="133"/>
      <c r="AK164" s="133"/>
      <c r="AL164" s="133"/>
      <c r="AM164" s="133"/>
      <c r="AN164" s="133"/>
      <c r="AO164" s="133"/>
      <c r="AP164" s="133"/>
      <c r="AQ164" s="133"/>
      <c r="AR164" s="133"/>
      <c r="AS164" s="133"/>
      <c r="AT164" s="133"/>
      <c r="AU164" s="133"/>
      <c r="AV164" s="133"/>
      <c r="AW164" s="133"/>
      <c r="AX164" s="133"/>
      <c r="AY164" s="133"/>
      <c r="AZ164" s="133"/>
    </row>
    <row r="165" spans="1:52" x14ac:dyDescent="0.25">
      <c r="A165" s="133"/>
      <c r="B165" s="133"/>
      <c r="C165" s="133"/>
      <c r="D165" s="133"/>
      <c r="E165" s="133"/>
      <c r="F165" s="133"/>
      <c r="G165" s="133"/>
      <c r="H165" s="133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  <c r="Z165" s="133"/>
      <c r="AA165" s="133"/>
      <c r="AB165" s="133"/>
      <c r="AC165" s="133"/>
      <c r="AD165" s="133"/>
      <c r="AE165" s="133"/>
      <c r="AF165" s="133"/>
      <c r="AG165" s="133"/>
      <c r="AH165" s="133"/>
      <c r="AI165" s="133"/>
      <c r="AJ165" s="133"/>
      <c r="AK165" s="133"/>
      <c r="AL165" s="133"/>
      <c r="AM165" s="133"/>
      <c r="AN165" s="133"/>
      <c r="AO165" s="133"/>
      <c r="AP165" s="133"/>
      <c r="AQ165" s="133"/>
      <c r="AR165" s="133"/>
      <c r="AS165" s="133"/>
      <c r="AT165" s="133"/>
      <c r="AU165" s="133"/>
      <c r="AV165" s="133"/>
      <c r="AW165" s="133"/>
      <c r="AX165" s="133"/>
      <c r="AY165" s="133"/>
      <c r="AZ165" s="133"/>
    </row>
    <row r="166" spans="1:52" x14ac:dyDescent="0.25">
      <c r="A166" s="133"/>
      <c r="B166" s="133"/>
      <c r="C166" s="133"/>
      <c r="D166" s="133"/>
      <c r="E166" s="133"/>
      <c r="F166" s="133"/>
      <c r="G166" s="133"/>
      <c r="H166" s="133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  <c r="Z166" s="133"/>
      <c r="AA166" s="133"/>
      <c r="AB166" s="133"/>
      <c r="AC166" s="133"/>
      <c r="AD166" s="133"/>
      <c r="AE166" s="133"/>
      <c r="AF166" s="133"/>
      <c r="AG166" s="133"/>
      <c r="AH166" s="133"/>
      <c r="AI166" s="133"/>
      <c r="AJ166" s="133"/>
      <c r="AK166" s="133"/>
      <c r="AL166" s="133"/>
      <c r="AM166" s="133"/>
      <c r="AN166" s="133"/>
      <c r="AO166" s="133"/>
      <c r="AP166" s="133"/>
      <c r="AQ166" s="133"/>
      <c r="AR166" s="133"/>
      <c r="AS166" s="133"/>
      <c r="AT166" s="133"/>
      <c r="AU166" s="133"/>
      <c r="AV166" s="133"/>
      <c r="AW166" s="133"/>
      <c r="AX166" s="133"/>
      <c r="AY166" s="133"/>
      <c r="AZ166" s="133"/>
    </row>
    <row r="167" spans="1:52" x14ac:dyDescent="0.25">
      <c r="A167" s="133"/>
      <c r="B167" s="133"/>
      <c r="C167" s="133"/>
      <c r="D167" s="133"/>
      <c r="E167" s="133"/>
      <c r="F167" s="133"/>
      <c r="G167" s="133"/>
      <c r="H167" s="133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3"/>
      <c r="AF167" s="133"/>
      <c r="AG167" s="133"/>
      <c r="AH167" s="133"/>
      <c r="AI167" s="133"/>
      <c r="AJ167" s="133"/>
      <c r="AK167" s="133"/>
      <c r="AL167" s="133"/>
      <c r="AM167" s="133"/>
      <c r="AN167" s="133"/>
      <c r="AO167" s="133"/>
      <c r="AP167" s="133"/>
      <c r="AQ167" s="133"/>
      <c r="AR167" s="133"/>
      <c r="AS167" s="133"/>
      <c r="AT167" s="133"/>
      <c r="AU167" s="133"/>
      <c r="AV167" s="133"/>
      <c r="AW167" s="133"/>
      <c r="AX167" s="133"/>
      <c r="AY167" s="133"/>
      <c r="AZ167" s="133"/>
    </row>
    <row r="168" spans="1:52" x14ac:dyDescent="0.25">
      <c r="A168" s="133"/>
      <c r="B168" s="133"/>
      <c r="C168" s="133"/>
      <c r="D168" s="133"/>
      <c r="E168" s="133"/>
      <c r="F168" s="133"/>
      <c r="G168" s="133"/>
      <c r="H168" s="133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3"/>
      <c r="AF168" s="133"/>
      <c r="AG168" s="133"/>
      <c r="AH168" s="133"/>
      <c r="AI168" s="133"/>
      <c r="AJ168" s="133"/>
      <c r="AK168" s="133"/>
      <c r="AL168" s="133"/>
      <c r="AM168" s="133"/>
      <c r="AN168" s="133"/>
      <c r="AO168" s="133"/>
      <c r="AP168" s="133"/>
      <c r="AQ168" s="133"/>
      <c r="AR168" s="133"/>
      <c r="AS168" s="133"/>
      <c r="AT168" s="133"/>
      <c r="AU168" s="133"/>
      <c r="AV168" s="133"/>
      <c r="AW168" s="133"/>
      <c r="AX168" s="133"/>
      <c r="AY168" s="133"/>
      <c r="AZ168" s="133"/>
    </row>
    <row r="169" spans="1:52" x14ac:dyDescent="0.25">
      <c r="A169" s="133"/>
      <c r="B169" s="133"/>
      <c r="C169" s="133"/>
      <c r="D169" s="133"/>
      <c r="E169" s="133"/>
      <c r="F169" s="133"/>
      <c r="G169" s="133"/>
      <c r="H169" s="133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3"/>
      <c r="AF169" s="133"/>
      <c r="AG169" s="133"/>
      <c r="AH169" s="133"/>
      <c r="AI169" s="133"/>
      <c r="AJ169" s="133"/>
      <c r="AK169" s="133"/>
      <c r="AL169" s="133"/>
      <c r="AM169" s="133"/>
      <c r="AN169" s="133"/>
      <c r="AO169" s="133"/>
      <c r="AP169" s="133"/>
      <c r="AQ169" s="133"/>
      <c r="AR169" s="133"/>
      <c r="AS169" s="133"/>
      <c r="AT169" s="133"/>
      <c r="AU169" s="133"/>
      <c r="AV169" s="133"/>
      <c r="AW169" s="133"/>
      <c r="AX169" s="133"/>
      <c r="AY169" s="133"/>
      <c r="AZ169" s="133"/>
    </row>
    <row r="170" spans="1:52" x14ac:dyDescent="0.25">
      <c r="A170" s="133"/>
      <c r="B170" s="133"/>
      <c r="C170" s="133"/>
      <c r="D170" s="133"/>
      <c r="E170" s="133"/>
      <c r="F170" s="133"/>
      <c r="G170" s="133"/>
      <c r="H170" s="133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3"/>
      <c r="AF170" s="133"/>
      <c r="AG170" s="133"/>
      <c r="AH170" s="133"/>
      <c r="AI170" s="133"/>
      <c r="AJ170" s="133"/>
      <c r="AK170" s="133"/>
      <c r="AL170" s="133"/>
      <c r="AM170" s="133"/>
      <c r="AN170" s="133"/>
      <c r="AO170" s="133"/>
      <c r="AP170" s="133"/>
      <c r="AQ170" s="133"/>
      <c r="AR170" s="133"/>
      <c r="AS170" s="133"/>
      <c r="AT170" s="133"/>
      <c r="AU170" s="133"/>
      <c r="AV170" s="133"/>
      <c r="AW170" s="133"/>
      <c r="AX170" s="133"/>
      <c r="AY170" s="133"/>
      <c r="AZ170" s="133"/>
    </row>
    <row r="171" spans="1:52" x14ac:dyDescent="0.25">
      <c r="A171" s="133"/>
      <c r="B171" s="133"/>
      <c r="C171" s="133"/>
      <c r="D171" s="133"/>
      <c r="E171" s="133"/>
      <c r="F171" s="133"/>
      <c r="G171" s="133"/>
      <c r="H171" s="133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  <c r="Z171" s="133"/>
      <c r="AA171" s="133"/>
      <c r="AB171" s="133"/>
      <c r="AC171" s="133"/>
      <c r="AD171" s="133"/>
      <c r="AE171" s="133"/>
      <c r="AF171" s="133"/>
      <c r="AG171" s="133"/>
      <c r="AH171" s="133"/>
      <c r="AI171" s="133"/>
      <c r="AJ171" s="133"/>
      <c r="AK171" s="133"/>
      <c r="AL171" s="133"/>
      <c r="AM171" s="133"/>
      <c r="AN171" s="133"/>
      <c r="AO171" s="133"/>
      <c r="AP171" s="133"/>
      <c r="AQ171" s="133"/>
      <c r="AR171" s="133"/>
      <c r="AS171" s="133"/>
      <c r="AT171" s="133"/>
      <c r="AU171" s="133"/>
      <c r="AV171" s="133"/>
      <c r="AW171" s="133"/>
      <c r="AX171" s="133"/>
      <c r="AY171" s="133"/>
      <c r="AZ171" s="133"/>
    </row>
    <row r="172" spans="1:52" x14ac:dyDescent="0.25">
      <c r="A172" s="133"/>
      <c r="B172" s="133"/>
      <c r="C172" s="133"/>
      <c r="D172" s="133"/>
      <c r="E172" s="133"/>
      <c r="F172" s="133"/>
      <c r="G172" s="133"/>
      <c r="H172" s="133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  <c r="Z172" s="133"/>
      <c r="AA172" s="133"/>
      <c r="AB172" s="133"/>
      <c r="AC172" s="133"/>
      <c r="AD172" s="133"/>
      <c r="AE172" s="133"/>
      <c r="AF172" s="133"/>
      <c r="AG172" s="133"/>
      <c r="AH172" s="133"/>
      <c r="AI172" s="133"/>
      <c r="AJ172" s="133"/>
      <c r="AK172" s="133"/>
      <c r="AL172" s="133"/>
      <c r="AM172" s="133"/>
      <c r="AN172" s="133"/>
      <c r="AO172" s="133"/>
      <c r="AP172" s="133"/>
      <c r="AQ172" s="133"/>
      <c r="AR172" s="133"/>
      <c r="AS172" s="133"/>
      <c r="AT172" s="133"/>
      <c r="AU172" s="133"/>
      <c r="AV172" s="133"/>
      <c r="AW172" s="133"/>
      <c r="AX172" s="133"/>
      <c r="AY172" s="133"/>
      <c r="AZ172" s="133"/>
    </row>
    <row r="173" spans="1:52" x14ac:dyDescent="0.25">
      <c r="A173" s="133"/>
      <c r="B173" s="133"/>
      <c r="C173" s="133"/>
      <c r="D173" s="133"/>
      <c r="E173" s="133"/>
      <c r="F173" s="133"/>
      <c r="G173" s="133"/>
      <c r="H173" s="133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3"/>
      <c r="AF173" s="133"/>
      <c r="AG173" s="133"/>
      <c r="AH173" s="133"/>
      <c r="AI173" s="133"/>
      <c r="AJ173" s="133"/>
      <c r="AK173" s="133"/>
      <c r="AL173" s="133"/>
      <c r="AM173" s="133"/>
      <c r="AN173" s="133"/>
      <c r="AO173" s="133"/>
      <c r="AP173" s="133"/>
      <c r="AQ173" s="133"/>
      <c r="AR173" s="133"/>
      <c r="AS173" s="133"/>
      <c r="AT173" s="133"/>
      <c r="AU173" s="133"/>
      <c r="AV173" s="133"/>
      <c r="AW173" s="133"/>
      <c r="AX173" s="133"/>
      <c r="AY173" s="133"/>
      <c r="AZ173" s="133"/>
    </row>
    <row r="174" spans="1:52" x14ac:dyDescent="0.25">
      <c r="A174" s="133"/>
      <c r="B174" s="133"/>
      <c r="C174" s="133"/>
      <c r="D174" s="133"/>
      <c r="E174" s="133"/>
      <c r="F174" s="133"/>
      <c r="G174" s="133"/>
      <c r="H174" s="133"/>
      <c r="I174" s="133"/>
      <c r="J174" s="133"/>
      <c r="K174" s="133"/>
      <c r="L174" s="133"/>
      <c r="M174" s="133"/>
      <c r="N174" s="133"/>
      <c r="O174" s="133"/>
      <c r="P174" s="133"/>
      <c r="Q174" s="133"/>
      <c r="R174" s="133"/>
      <c r="S174" s="133"/>
      <c r="T174" s="133"/>
      <c r="U174" s="133"/>
      <c r="V174" s="133"/>
      <c r="W174" s="133"/>
      <c r="X174" s="133"/>
      <c r="Y174" s="133"/>
      <c r="Z174" s="133"/>
      <c r="AA174" s="133"/>
      <c r="AB174" s="133"/>
      <c r="AC174" s="133"/>
      <c r="AD174" s="133"/>
      <c r="AE174" s="133"/>
      <c r="AF174" s="133"/>
      <c r="AG174" s="133"/>
      <c r="AH174" s="133"/>
      <c r="AI174" s="133"/>
      <c r="AJ174" s="133"/>
      <c r="AK174" s="133"/>
      <c r="AL174" s="133"/>
      <c r="AM174" s="133"/>
      <c r="AN174" s="133"/>
      <c r="AO174" s="133"/>
      <c r="AP174" s="133"/>
      <c r="AQ174" s="133"/>
      <c r="AR174" s="133"/>
      <c r="AS174" s="133"/>
      <c r="AT174" s="133"/>
      <c r="AU174" s="133"/>
      <c r="AV174" s="133"/>
      <c r="AW174" s="133"/>
      <c r="AX174" s="133"/>
      <c r="AY174" s="133"/>
      <c r="AZ174" s="133"/>
    </row>
    <row r="175" spans="1:52" x14ac:dyDescent="0.25">
      <c r="A175" s="133"/>
      <c r="B175" s="133"/>
      <c r="C175" s="133"/>
      <c r="D175" s="133"/>
      <c r="E175" s="133"/>
      <c r="F175" s="133"/>
      <c r="G175" s="133"/>
      <c r="H175" s="133"/>
      <c r="I175" s="133"/>
      <c r="J175" s="133"/>
      <c r="K175" s="133"/>
      <c r="L175" s="133"/>
      <c r="M175" s="133"/>
      <c r="N175" s="133"/>
      <c r="O175" s="133"/>
      <c r="P175" s="133"/>
      <c r="Q175" s="133"/>
      <c r="R175" s="133"/>
      <c r="S175" s="133"/>
      <c r="T175" s="133"/>
      <c r="U175" s="133"/>
      <c r="V175" s="133"/>
      <c r="W175" s="133"/>
      <c r="X175" s="133"/>
      <c r="Y175" s="133"/>
      <c r="Z175" s="133"/>
      <c r="AA175" s="133"/>
      <c r="AB175" s="133"/>
      <c r="AC175" s="133"/>
      <c r="AD175" s="133"/>
      <c r="AE175" s="133"/>
      <c r="AF175" s="133"/>
      <c r="AG175" s="133"/>
      <c r="AH175" s="133"/>
      <c r="AI175" s="133"/>
      <c r="AJ175" s="133"/>
      <c r="AK175" s="133"/>
      <c r="AL175" s="133"/>
      <c r="AM175" s="133"/>
      <c r="AN175" s="133"/>
      <c r="AO175" s="133"/>
      <c r="AP175" s="133"/>
      <c r="AQ175" s="133"/>
      <c r="AR175" s="133"/>
      <c r="AS175" s="133"/>
      <c r="AT175" s="133"/>
      <c r="AU175" s="133"/>
      <c r="AV175" s="133"/>
      <c r="AW175" s="133"/>
      <c r="AX175" s="133"/>
      <c r="AY175" s="133"/>
      <c r="AZ175" s="133"/>
    </row>
    <row r="176" spans="1:52" x14ac:dyDescent="0.25">
      <c r="A176" s="133"/>
      <c r="B176" s="133"/>
      <c r="C176" s="133"/>
      <c r="D176" s="133"/>
      <c r="E176" s="133"/>
      <c r="F176" s="133"/>
      <c r="G176" s="133"/>
      <c r="H176" s="133"/>
      <c r="I176" s="133"/>
      <c r="J176" s="133"/>
      <c r="K176" s="133"/>
      <c r="L176" s="133"/>
      <c r="M176" s="133"/>
      <c r="N176" s="133"/>
      <c r="O176" s="133"/>
      <c r="P176" s="133"/>
      <c r="Q176" s="133"/>
      <c r="R176" s="133"/>
      <c r="S176" s="133"/>
      <c r="T176" s="133"/>
      <c r="U176" s="133"/>
      <c r="V176" s="133"/>
      <c r="W176" s="133"/>
      <c r="X176" s="133"/>
      <c r="Y176" s="133"/>
      <c r="Z176" s="133"/>
      <c r="AA176" s="133"/>
      <c r="AB176" s="133"/>
      <c r="AC176" s="133"/>
      <c r="AD176" s="133"/>
      <c r="AE176" s="133"/>
      <c r="AF176" s="133"/>
      <c r="AG176" s="133"/>
      <c r="AH176" s="133"/>
      <c r="AI176" s="133"/>
      <c r="AJ176" s="133"/>
      <c r="AK176" s="133"/>
      <c r="AL176" s="133"/>
      <c r="AM176" s="133"/>
      <c r="AN176" s="133"/>
      <c r="AO176" s="133"/>
      <c r="AP176" s="133"/>
      <c r="AQ176" s="133"/>
      <c r="AR176" s="133"/>
      <c r="AS176" s="133"/>
      <c r="AT176" s="133"/>
      <c r="AU176" s="133"/>
      <c r="AV176" s="133"/>
      <c r="AW176" s="133"/>
      <c r="AX176" s="133"/>
      <c r="AY176" s="133"/>
      <c r="AZ176" s="133"/>
    </row>
    <row r="177" spans="1:52" x14ac:dyDescent="0.25">
      <c r="A177" s="133"/>
      <c r="B177" s="133"/>
      <c r="C177" s="133"/>
      <c r="D177" s="133"/>
      <c r="E177" s="133"/>
      <c r="F177" s="133"/>
      <c r="G177" s="133"/>
      <c r="H177" s="133"/>
      <c r="I177" s="133"/>
      <c r="J177" s="133"/>
      <c r="K177" s="133"/>
      <c r="L177" s="133"/>
      <c r="M177" s="133"/>
      <c r="N177" s="133"/>
      <c r="O177" s="133"/>
      <c r="P177" s="133"/>
      <c r="Q177" s="133"/>
      <c r="R177" s="133"/>
      <c r="S177" s="133"/>
      <c r="T177" s="133"/>
      <c r="U177" s="133"/>
      <c r="V177" s="133"/>
      <c r="W177" s="133"/>
      <c r="X177" s="133"/>
      <c r="Y177" s="133"/>
      <c r="Z177" s="133"/>
      <c r="AA177" s="133"/>
      <c r="AB177" s="133"/>
      <c r="AC177" s="133"/>
      <c r="AD177" s="133"/>
      <c r="AE177" s="133"/>
      <c r="AF177" s="133"/>
      <c r="AG177" s="133"/>
      <c r="AH177" s="133"/>
      <c r="AI177" s="133"/>
      <c r="AJ177" s="133"/>
      <c r="AK177" s="133"/>
      <c r="AL177" s="133"/>
      <c r="AM177" s="133"/>
      <c r="AN177" s="133"/>
      <c r="AO177" s="133"/>
      <c r="AP177" s="133"/>
      <c r="AQ177" s="133"/>
      <c r="AR177" s="133"/>
      <c r="AS177" s="133"/>
      <c r="AT177" s="133"/>
      <c r="AU177" s="133"/>
      <c r="AV177" s="133"/>
      <c r="AW177" s="133"/>
      <c r="AX177" s="133"/>
      <c r="AY177" s="133"/>
      <c r="AZ177" s="133"/>
    </row>
    <row r="178" spans="1:52" x14ac:dyDescent="0.25">
      <c r="A178" s="133"/>
      <c r="B178" s="133"/>
      <c r="C178" s="133"/>
      <c r="D178" s="133"/>
      <c r="E178" s="133"/>
      <c r="F178" s="133"/>
      <c r="G178" s="133"/>
      <c r="H178" s="133"/>
      <c r="I178" s="133"/>
      <c r="J178" s="133"/>
      <c r="K178" s="133"/>
      <c r="L178" s="133"/>
      <c r="M178" s="133"/>
      <c r="N178" s="133"/>
      <c r="O178" s="133"/>
      <c r="P178" s="133"/>
      <c r="Q178" s="133"/>
      <c r="R178" s="133"/>
      <c r="S178" s="133"/>
      <c r="T178" s="133"/>
      <c r="U178" s="133"/>
      <c r="V178" s="133"/>
      <c r="W178" s="133"/>
      <c r="X178" s="133"/>
      <c r="Y178" s="133"/>
      <c r="Z178" s="133"/>
      <c r="AA178" s="133"/>
      <c r="AB178" s="133"/>
      <c r="AC178" s="133"/>
      <c r="AD178" s="133"/>
      <c r="AE178" s="133"/>
      <c r="AF178" s="133"/>
      <c r="AG178" s="133"/>
      <c r="AH178" s="133"/>
      <c r="AI178" s="133"/>
      <c r="AJ178" s="133"/>
      <c r="AK178" s="133"/>
      <c r="AL178" s="133"/>
      <c r="AM178" s="133"/>
      <c r="AN178" s="133"/>
      <c r="AO178" s="133"/>
      <c r="AP178" s="133"/>
      <c r="AQ178" s="133"/>
      <c r="AR178" s="133"/>
      <c r="AS178" s="133"/>
      <c r="AT178" s="133"/>
      <c r="AU178" s="133"/>
      <c r="AV178" s="133"/>
      <c r="AW178" s="133"/>
      <c r="AX178" s="133"/>
      <c r="AY178" s="133"/>
      <c r="AZ178" s="133"/>
    </row>
    <row r="179" spans="1:52" x14ac:dyDescent="0.25">
      <c r="A179" s="133"/>
      <c r="B179" s="133"/>
      <c r="C179" s="133"/>
      <c r="D179" s="133"/>
      <c r="E179" s="133"/>
      <c r="F179" s="133"/>
      <c r="G179" s="133"/>
      <c r="H179" s="133"/>
      <c r="I179" s="133"/>
      <c r="J179" s="133"/>
      <c r="K179" s="133"/>
      <c r="L179" s="133"/>
      <c r="M179" s="133"/>
      <c r="N179" s="133"/>
      <c r="O179" s="133"/>
      <c r="P179" s="133"/>
      <c r="Q179" s="133"/>
      <c r="R179" s="133"/>
      <c r="S179" s="133"/>
      <c r="T179" s="133"/>
      <c r="U179" s="133"/>
      <c r="V179" s="133"/>
      <c r="W179" s="133"/>
      <c r="X179" s="133"/>
      <c r="Y179" s="133"/>
      <c r="Z179" s="133"/>
      <c r="AA179" s="133"/>
      <c r="AB179" s="133"/>
      <c r="AC179" s="133"/>
      <c r="AD179" s="133"/>
      <c r="AE179" s="133"/>
      <c r="AF179" s="133"/>
      <c r="AG179" s="133"/>
      <c r="AH179" s="133"/>
      <c r="AI179" s="133"/>
      <c r="AJ179" s="133"/>
      <c r="AK179" s="133"/>
      <c r="AL179" s="133"/>
      <c r="AM179" s="133"/>
      <c r="AN179" s="133"/>
      <c r="AO179" s="133"/>
      <c r="AP179" s="133"/>
      <c r="AQ179" s="133"/>
      <c r="AR179" s="133"/>
      <c r="AS179" s="133"/>
      <c r="AT179" s="133"/>
      <c r="AU179" s="133"/>
      <c r="AV179" s="133"/>
      <c r="AW179" s="133"/>
      <c r="AX179" s="133"/>
      <c r="AY179" s="133"/>
      <c r="AZ179" s="133"/>
    </row>
    <row r="180" spans="1:52" x14ac:dyDescent="0.25">
      <c r="A180" s="133"/>
      <c r="B180" s="133"/>
      <c r="C180" s="133"/>
      <c r="D180" s="133"/>
      <c r="E180" s="133"/>
      <c r="F180" s="133"/>
      <c r="G180" s="133"/>
      <c r="H180" s="133"/>
      <c r="I180" s="133"/>
      <c r="J180" s="133"/>
      <c r="K180" s="133"/>
      <c r="L180" s="133"/>
      <c r="M180" s="133"/>
      <c r="N180" s="133"/>
      <c r="O180" s="133"/>
      <c r="P180" s="133"/>
      <c r="Q180" s="133"/>
      <c r="R180" s="133"/>
      <c r="S180" s="133"/>
      <c r="T180" s="133"/>
      <c r="U180" s="133"/>
      <c r="V180" s="133"/>
      <c r="W180" s="133"/>
      <c r="X180" s="133"/>
      <c r="Y180" s="133"/>
      <c r="Z180" s="133"/>
      <c r="AA180" s="133"/>
      <c r="AB180" s="133"/>
      <c r="AC180" s="133"/>
      <c r="AD180" s="133"/>
      <c r="AE180" s="133"/>
      <c r="AF180" s="133"/>
      <c r="AG180" s="133"/>
      <c r="AH180" s="133"/>
      <c r="AI180" s="133"/>
      <c r="AJ180" s="133"/>
      <c r="AK180" s="133"/>
      <c r="AL180" s="133"/>
      <c r="AM180" s="133"/>
      <c r="AN180" s="133"/>
      <c r="AO180" s="133"/>
      <c r="AP180" s="133"/>
      <c r="AQ180" s="133"/>
      <c r="AR180" s="133"/>
      <c r="AS180" s="133"/>
      <c r="AT180" s="133"/>
      <c r="AU180" s="133"/>
      <c r="AV180" s="133"/>
      <c r="AW180" s="133"/>
      <c r="AX180" s="133"/>
      <c r="AY180" s="133"/>
      <c r="AZ180" s="133"/>
    </row>
    <row r="181" spans="1:52" x14ac:dyDescent="0.25">
      <c r="A181" s="133"/>
      <c r="B181" s="133"/>
      <c r="C181" s="133"/>
      <c r="D181" s="133"/>
      <c r="E181" s="133"/>
      <c r="F181" s="133"/>
      <c r="G181" s="133"/>
      <c r="H181" s="133"/>
      <c r="I181" s="133"/>
      <c r="J181" s="133"/>
      <c r="K181" s="133"/>
      <c r="L181" s="133"/>
      <c r="M181" s="133"/>
      <c r="N181" s="133"/>
      <c r="O181" s="133"/>
      <c r="P181" s="133"/>
      <c r="Q181" s="133"/>
      <c r="R181" s="133"/>
      <c r="S181" s="133"/>
      <c r="T181" s="133"/>
      <c r="U181" s="133"/>
      <c r="V181" s="133"/>
      <c r="W181" s="133"/>
      <c r="X181" s="133"/>
      <c r="Y181" s="133"/>
      <c r="Z181" s="133"/>
      <c r="AA181" s="133"/>
      <c r="AB181" s="133"/>
      <c r="AC181" s="133"/>
      <c r="AD181" s="133"/>
      <c r="AE181" s="133"/>
      <c r="AF181" s="133"/>
      <c r="AG181" s="133"/>
      <c r="AH181" s="133"/>
      <c r="AI181" s="133"/>
      <c r="AJ181" s="133"/>
      <c r="AK181" s="133"/>
      <c r="AL181" s="133"/>
      <c r="AM181" s="133"/>
      <c r="AN181" s="133"/>
      <c r="AO181" s="133"/>
      <c r="AP181" s="133"/>
      <c r="AQ181" s="133"/>
      <c r="AR181" s="133"/>
      <c r="AS181" s="133"/>
      <c r="AT181" s="133"/>
      <c r="AU181" s="133"/>
      <c r="AV181" s="133"/>
      <c r="AW181" s="133"/>
      <c r="AX181" s="133"/>
      <c r="AY181" s="133"/>
      <c r="AZ181" s="133"/>
    </row>
    <row r="182" spans="1:52" x14ac:dyDescent="0.25">
      <c r="A182" s="133"/>
      <c r="B182" s="133"/>
      <c r="C182" s="133"/>
      <c r="D182" s="133"/>
      <c r="E182" s="133"/>
      <c r="F182" s="133"/>
      <c r="G182" s="133"/>
      <c r="H182" s="133"/>
      <c r="I182" s="133"/>
      <c r="J182" s="133"/>
      <c r="K182" s="133"/>
      <c r="L182" s="133"/>
      <c r="M182" s="133"/>
      <c r="N182" s="133"/>
      <c r="O182" s="133"/>
      <c r="P182" s="133"/>
      <c r="Q182" s="133"/>
      <c r="R182" s="133"/>
      <c r="S182" s="133"/>
      <c r="T182" s="133"/>
      <c r="U182" s="133"/>
      <c r="V182" s="133"/>
      <c r="W182" s="133"/>
      <c r="X182" s="133"/>
      <c r="Y182" s="133"/>
      <c r="Z182" s="133"/>
      <c r="AA182" s="133"/>
      <c r="AB182" s="133"/>
      <c r="AC182" s="133"/>
      <c r="AD182" s="133"/>
      <c r="AE182" s="133"/>
      <c r="AF182" s="133"/>
      <c r="AG182" s="133"/>
      <c r="AH182" s="133"/>
      <c r="AI182" s="133"/>
      <c r="AJ182" s="133"/>
      <c r="AK182" s="133"/>
      <c r="AL182" s="133"/>
      <c r="AM182" s="133"/>
      <c r="AN182" s="133"/>
      <c r="AO182" s="133"/>
      <c r="AP182" s="133"/>
      <c r="AQ182" s="133"/>
      <c r="AR182" s="133"/>
      <c r="AS182" s="133"/>
      <c r="AT182" s="133"/>
      <c r="AU182" s="133"/>
      <c r="AV182" s="133"/>
      <c r="AW182" s="133"/>
      <c r="AX182" s="133"/>
      <c r="AY182" s="133"/>
      <c r="AZ182" s="133"/>
    </row>
    <row r="183" spans="1:52" x14ac:dyDescent="0.25">
      <c r="A183" s="133"/>
      <c r="B183" s="133"/>
      <c r="C183" s="133"/>
      <c r="D183" s="133"/>
      <c r="E183" s="133"/>
      <c r="F183" s="133"/>
      <c r="G183" s="133"/>
      <c r="H183" s="133"/>
      <c r="I183" s="133"/>
      <c r="J183" s="133"/>
      <c r="K183" s="133"/>
      <c r="L183" s="133"/>
      <c r="M183" s="133"/>
      <c r="N183" s="133"/>
      <c r="O183" s="133"/>
      <c r="P183" s="133"/>
      <c r="Q183" s="133"/>
      <c r="R183" s="133"/>
      <c r="S183" s="133"/>
      <c r="T183" s="133"/>
      <c r="U183" s="133"/>
      <c r="V183" s="133"/>
      <c r="W183" s="133"/>
      <c r="X183" s="133"/>
      <c r="Y183" s="133"/>
      <c r="Z183" s="133"/>
      <c r="AA183" s="133"/>
      <c r="AB183" s="133"/>
      <c r="AC183" s="133"/>
      <c r="AD183" s="133"/>
      <c r="AE183" s="133"/>
      <c r="AF183" s="133"/>
      <c r="AG183" s="133"/>
      <c r="AH183" s="133"/>
      <c r="AI183" s="133"/>
      <c r="AJ183" s="133"/>
      <c r="AK183" s="133"/>
      <c r="AL183" s="133"/>
      <c r="AM183" s="133"/>
      <c r="AN183" s="133"/>
      <c r="AO183" s="133"/>
      <c r="AP183" s="133"/>
      <c r="AQ183" s="133"/>
      <c r="AR183" s="133"/>
      <c r="AS183" s="133"/>
      <c r="AT183" s="133"/>
      <c r="AU183" s="133"/>
      <c r="AV183" s="133"/>
      <c r="AW183" s="133"/>
      <c r="AX183" s="133"/>
      <c r="AY183" s="133"/>
      <c r="AZ183" s="133"/>
    </row>
    <row r="184" spans="1:52" x14ac:dyDescent="0.25">
      <c r="A184" s="133"/>
      <c r="B184" s="133"/>
      <c r="C184" s="133"/>
      <c r="D184" s="133"/>
      <c r="E184" s="133"/>
      <c r="F184" s="133"/>
      <c r="G184" s="133"/>
      <c r="H184" s="133"/>
      <c r="I184" s="133"/>
      <c r="J184" s="133"/>
      <c r="K184" s="133"/>
      <c r="L184" s="133"/>
      <c r="M184" s="133"/>
      <c r="N184" s="133"/>
      <c r="O184" s="133"/>
      <c r="P184" s="133"/>
      <c r="Q184" s="133"/>
      <c r="R184" s="133"/>
      <c r="S184" s="133"/>
      <c r="T184" s="133"/>
      <c r="U184" s="133"/>
      <c r="V184" s="133"/>
      <c r="W184" s="133"/>
      <c r="X184" s="133"/>
      <c r="Y184" s="133"/>
      <c r="Z184" s="133"/>
      <c r="AA184" s="133"/>
      <c r="AB184" s="133"/>
      <c r="AC184" s="133"/>
      <c r="AD184" s="133"/>
      <c r="AE184" s="133"/>
      <c r="AF184" s="133"/>
      <c r="AG184" s="133"/>
      <c r="AH184" s="133"/>
      <c r="AI184" s="133"/>
      <c r="AJ184" s="133"/>
      <c r="AK184" s="133"/>
      <c r="AL184" s="133"/>
      <c r="AM184" s="133"/>
      <c r="AN184" s="133"/>
      <c r="AO184" s="133"/>
      <c r="AP184" s="133"/>
      <c r="AQ184" s="133"/>
      <c r="AR184" s="133"/>
      <c r="AS184" s="133"/>
      <c r="AT184" s="133"/>
      <c r="AU184" s="133"/>
      <c r="AV184" s="133"/>
      <c r="AW184" s="133"/>
      <c r="AX184" s="133"/>
      <c r="AY184" s="133"/>
      <c r="AZ184" s="133"/>
    </row>
  </sheetData>
  <sheetProtection sheet="1" objects="1" scenarios="1"/>
  <mergeCells count="86">
    <mergeCell ref="R67:Y67"/>
    <mergeCell ref="B46:I46"/>
    <mergeCell ref="K46:R46"/>
    <mergeCell ref="Z67:AG67"/>
    <mergeCell ref="B33:I33"/>
    <mergeCell ref="K33:R33"/>
    <mergeCell ref="T33:AA33"/>
    <mergeCell ref="B34:I34"/>
    <mergeCell ref="K34:R34"/>
    <mergeCell ref="T34:AA34"/>
    <mergeCell ref="B45:I45"/>
    <mergeCell ref="K45:R45"/>
    <mergeCell ref="Z85:AG85"/>
    <mergeCell ref="B81:I81"/>
    <mergeCell ref="B77:I77"/>
    <mergeCell ref="Z81:AG81"/>
    <mergeCell ref="Z77:AG77"/>
    <mergeCell ref="R81:Y81"/>
    <mergeCell ref="J77:Q77"/>
    <mergeCell ref="R77:Y77"/>
    <mergeCell ref="B85:I85"/>
    <mergeCell ref="J85:Q85"/>
    <mergeCell ref="R85:Y85"/>
    <mergeCell ref="C96:F96"/>
    <mergeCell ref="A54:A55"/>
    <mergeCell ref="A58:A59"/>
    <mergeCell ref="J81:Q81"/>
    <mergeCell ref="C89:D89"/>
    <mergeCell ref="C90:D90"/>
    <mergeCell ref="C94:F94"/>
    <mergeCell ref="B67:I67"/>
    <mergeCell ref="J67:Q67"/>
    <mergeCell ref="C93:F93"/>
    <mergeCell ref="C97:F97"/>
    <mergeCell ref="B93:B97"/>
    <mergeCell ref="C110:F110"/>
    <mergeCell ref="C103:F103"/>
    <mergeCell ref="B105:B109"/>
    <mergeCell ref="C105:F105"/>
    <mergeCell ref="C106:F106"/>
    <mergeCell ref="C107:F107"/>
    <mergeCell ref="C108:F108"/>
    <mergeCell ref="C109:F109"/>
    <mergeCell ref="B99:B103"/>
    <mergeCell ref="C99:F99"/>
    <mergeCell ref="C100:F100"/>
    <mergeCell ref="C101:F101"/>
    <mergeCell ref="C102:F102"/>
    <mergeCell ref="C95:F95"/>
    <mergeCell ref="B10:I10"/>
    <mergeCell ref="J10:Q10"/>
    <mergeCell ref="R10:Y10"/>
    <mergeCell ref="Z10:AG10"/>
    <mergeCell ref="B11:I11"/>
    <mergeCell ref="J11:Q11"/>
    <mergeCell ref="R11:Y11"/>
    <mergeCell ref="Z11:AG11"/>
    <mergeCell ref="B16:I16"/>
    <mergeCell ref="K16:R16"/>
    <mergeCell ref="T16:AA16"/>
    <mergeCell ref="AC16:AJ16"/>
    <mergeCell ref="B19:I19"/>
    <mergeCell ref="K19:R19"/>
    <mergeCell ref="T19:AA19"/>
    <mergeCell ref="AC19:AJ19"/>
    <mergeCell ref="B20:I20"/>
    <mergeCell ref="B24:I24"/>
    <mergeCell ref="K24:R24"/>
    <mergeCell ref="T24:AA24"/>
    <mergeCell ref="AC24:AJ24"/>
    <mergeCell ref="B25:I25"/>
    <mergeCell ref="K25:R25"/>
    <mergeCell ref="T25:AA25"/>
    <mergeCell ref="AC25:AJ25"/>
    <mergeCell ref="B27:D27"/>
    <mergeCell ref="K27:M27"/>
    <mergeCell ref="T27:V27"/>
    <mergeCell ref="AC27:AE27"/>
    <mergeCell ref="B28:D28"/>
    <mergeCell ref="K28:M28"/>
    <mergeCell ref="T28:V28"/>
    <mergeCell ref="AC28:AE28"/>
    <mergeCell ref="B29:D29"/>
    <mergeCell ref="K29:M29"/>
    <mergeCell ref="T29:V29"/>
    <mergeCell ref="AC29:AE29"/>
  </mergeCells>
  <conditionalFormatting sqref="B84">
    <cfRule type="containsText" dxfId="94" priority="117" operator="containsText" text="1">
      <formula>NOT(ISERROR(SEARCH("1",B84)))</formula>
    </cfRule>
  </conditionalFormatting>
  <conditionalFormatting sqref="C84">
    <cfRule type="containsText" dxfId="93" priority="116" operator="containsText" text="1">
      <formula>NOT(ISERROR(SEARCH("1",C84)))</formula>
    </cfRule>
  </conditionalFormatting>
  <conditionalFormatting sqref="D84">
    <cfRule type="containsText" dxfId="92" priority="115" operator="containsText" text="1">
      <formula>NOT(ISERROR(SEARCH("1",D84)))</formula>
    </cfRule>
  </conditionalFormatting>
  <conditionalFormatting sqref="E84">
    <cfRule type="containsText" dxfId="91" priority="114" operator="containsText" text="1">
      <formula>NOT(ISERROR(SEARCH("1",E84)))</formula>
    </cfRule>
  </conditionalFormatting>
  <conditionalFormatting sqref="F84">
    <cfRule type="containsText" dxfId="90" priority="113" operator="containsText" text="1">
      <formula>NOT(ISERROR(SEARCH("1",F84)))</formula>
    </cfRule>
  </conditionalFormatting>
  <conditionalFormatting sqref="G84">
    <cfRule type="containsText" dxfId="89" priority="112" operator="containsText" text="1">
      <formula>NOT(ISERROR(SEARCH("1",G84)))</formula>
    </cfRule>
  </conditionalFormatting>
  <conditionalFormatting sqref="H84">
    <cfRule type="containsText" dxfId="88" priority="111" operator="containsText" text="1">
      <formula>NOT(ISERROR(SEARCH("1",H84)))</formula>
    </cfRule>
  </conditionalFormatting>
  <conditionalFormatting sqref="I84">
    <cfRule type="containsText" dxfId="87" priority="110" operator="containsText" text="1">
      <formula>NOT(ISERROR(SEARCH("1",I84)))</formula>
    </cfRule>
  </conditionalFormatting>
  <conditionalFormatting sqref="J84">
    <cfRule type="containsText" dxfId="86" priority="109" operator="containsText" text="1">
      <formula>NOT(ISERROR(SEARCH("1",J84)))</formula>
    </cfRule>
  </conditionalFormatting>
  <conditionalFormatting sqref="K84">
    <cfRule type="containsText" dxfId="85" priority="108" operator="containsText" text="1">
      <formula>NOT(ISERROR(SEARCH("1",K84)))</formula>
    </cfRule>
  </conditionalFormatting>
  <conditionalFormatting sqref="L84">
    <cfRule type="containsText" dxfId="84" priority="107" operator="containsText" text="1">
      <formula>NOT(ISERROR(SEARCH("1",L84)))</formula>
    </cfRule>
  </conditionalFormatting>
  <conditionalFormatting sqref="M84">
    <cfRule type="containsText" dxfId="83" priority="106" operator="containsText" text="1">
      <formula>NOT(ISERROR(SEARCH("1",M84)))</formula>
    </cfRule>
  </conditionalFormatting>
  <conditionalFormatting sqref="N84">
    <cfRule type="containsText" dxfId="82" priority="105" operator="containsText" text="1">
      <formula>NOT(ISERROR(SEARCH("1",N84)))</formula>
    </cfRule>
  </conditionalFormatting>
  <conditionalFormatting sqref="O84">
    <cfRule type="containsText" dxfId="81" priority="104" operator="containsText" text="1">
      <formula>NOT(ISERROR(SEARCH("1",O84)))</formula>
    </cfRule>
  </conditionalFormatting>
  <conditionalFormatting sqref="P84">
    <cfRule type="containsText" dxfId="80" priority="103" operator="containsText" text="1">
      <formula>NOT(ISERROR(SEARCH("1",P84)))</formula>
    </cfRule>
  </conditionalFormatting>
  <conditionalFormatting sqref="Q84">
    <cfRule type="containsText" dxfId="79" priority="102" operator="containsText" text="1">
      <formula>NOT(ISERROR(SEARCH("1",Q84)))</formula>
    </cfRule>
  </conditionalFormatting>
  <conditionalFormatting sqref="R84">
    <cfRule type="containsText" dxfId="78" priority="101" operator="containsText" text="1">
      <formula>NOT(ISERROR(SEARCH("1",R84)))</formula>
    </cfRule>
  </conditionalFormatting>
  <conditionalFormatting sqref="S84">
    <cfRule type="containsText" dxfId="77" priority="100" operator="containsText" text="1">
      <formula>NOT(ISERROR(SEARCH("1",S84)))</formula>
    </cfRule>
  </conditionalFormatting>
  <conditionalFormatting sqref="T84">
    <cfRule type="containsText" dxfId="76" priority="99" operator="containsText" text="1">
      <formula>NOT(ISERROR(SEARCH("1",T84)))</formula>
    </cfRule>
  </conditionalFormatting>
  <conditionalFormatting sqref="U84">
    <cfRule type="containsText" dxfId="75" priority="98" operator="containsText" text="1">
      <formula>NOT(ISERROR(SEARCH("1",U84)))</formula>
    </cfRule>
  </conditionalFormatting>
  <conditionalFormatting sqref="V84">
    <cfRule type="containsText" dxfId="74" priority="97" operator="containsText" text="1">
      <formula>NOT(ISERROR(SEARCH("1",V84)))</formula>
    </cfRule>
  </conditionalFormatting>
  <conditionalFormatting sqref="W84">
    <cfRule type="containsText" dxfId="73" priority="96" operator="containsText" text="1">
      <formula>NOT(ISERROR(SEARCH("1",W84)))</formula>
    </cfRule>
  </conditionalFormatting>
  <conditionalFormatting sqref="X84">
    <cfRule type="containsText" dxfId="72" priority="95" operator="containsText" text="1">
      <formula>NOT(ISERROR(SEARCH("1",X84)))</formula>
    </cfRule>
  </conditionalFormatting>
  <conditionalFormatting sqref="Y84">
    <cfRule type="containsText" dxfId="71" priority="94" operator="containsText" text="1">
      <formula>NOT(ISERROR(SEARCH("1",Y84)))</formula>
    </cfRule>
  </conditionalFormatting>
  <conditionalFormatting sqref="Z84">
    <cfRule type="containsText" dxfId="70" priority="93" operator="containsText" text="1">
      <formula>NOT(ISERROR(SEARCH("1",Z84)))</formula>
    </cfRule>
  </conditionalFormatting>
  <conditionalFormatting sqref="AA84">
    <cfRule type="containsText" dxfId="69" priority="92" operator="containsText" text="1">
      <formula>NOT(ISERROR(SEARCH("1",AA84)))</formula>
    </cfRule>
  </conditionalFormatting>
  <conditionalFormatting sqref="AB84">
    <cfRule type="containsText" dxfId="68" priority="91" operator="containsText" text="1">
      <formula>NOT(ISERROR(SEARCH("1",AB84)))</formula>
    </cfRule>
  </conditionalFormatting>
  <conditionalFormatting sqref="AC84">
    <cfRule type="containsText" dxfId="67" priority="90" operator="containsText" text="1">
      <formula>NOT(ISERROR(SEARCH("1",AC84)))</formula>
    </cfRule>
  </conditionalFormatting>
  <conditionalFormatting sqref="AD84">
    <cfRule type="containsText" dxfId="66" priority="89" operator="containsText" text="1">
      <formula>NOT(ISERROR(SEARCH("1",AD84)))</formula>
    </cfRule>
  </conditionalFormatting>
  <conditionalFormatting sqref="AE84">
    <cfRule type="containsText" dxfId="65" priority="88" operator="containsText" text="1">
      <formula>NOT(ISERROR(SEARCH("1",AE84)))</formula>
    </cfRule>
  </conditionalFormatting>
  <conditionalFormatting sqref="AF84">
    <cfRule type="containsText" dxfId="64" priority="87" operator="containsText" text="1">
      <formula>NOT(ISERROR(SEARCH("1",AF84)))</formula>
    </cfRule>
  </conditionalFormatting>
  <conditionalFormatting sqref="AG84">
    <cfRule type="containsText" dxfId="63" priority="86" operator="containsText" text="1">
      <formula>NOT(ISERROR(SEARCH("1",AG84)))</formula>
    </cfRule>
  </conditionalFormatting>
  <conditionalFormatting sqref="B20:I20">
    <cfRule type="containsText" dxfId="62" priority="39" operator="containsText" text="Loopback Address">
      <formula>NOT(ISERROR(SEARCH("Loopback Address",B20)))</formula>
    </cfRule>
    <cfRule type="containsText" dxfId="61" priority="78" operator="containsText" text="CAUTION - Class E Network">
      <formula>NOT(ISERROR(SEARCH("CAUTION - Class E Network",B20)))</formula>
    </cfRule>
    <cfRule type="containsText" dxfId="60" priority="79" operator="containsText" text="CAUTION - Class D Network">
      <formula>NOT(ISERROR(SEARCH("CAUTION - Class D Network",B20)))</formula>
    </cfRule>
    <cfRule type="containsText" dxfId="59" priority="80" operator="containsText" text="Class C Network">
      <formula>NOT(ISERROR(SEARCH("Class C Network",B20)))</formula>
    </cfRule>
    <cfRule type="containsText" dxfId="58" priority="81" operator="containsText" text="Class B Network">
      <formula>NOT(ISERROR(SEARCH("Class B Network",B20)))</formula>
    </cfRule>
    <cfRule type="containsText" dxfId="57" priority="82" operator="containsText" text="Class A Network">
      <formula>NOT(ISERROR(SEARCH("Class A Network",B20)))</formula>
    </cfRule>
  </conditionalFormatting>
  <conditionalFormatting sqref="B25:I25">
    <cfRule type="expression" dxfId="56" priority="170">
      <formula>B20="Loopback Address"</formula>
    </cfRule>
    <cfRule type="containsText" dxfId="55" priority="171" operator="containsText" text="Experimental Network">
      <formula>NOT(ISERROR(SEARCH("Experimental Network",B25)))</formula>
    </cfRule>
    <cfRule type="containsText" dxfId="54" priority="172" operator="containsText" text="Multicast Network">
      <formula>NOT(ISERROR(SEARCH("Multicast Network",B25)))</formula>
    </cfRule>
    <cfRule type="containsText" dxfId="53" priority="173" operator="containsText" text="Class C Network">
      <formula>NOT(ISERROR(SEARCH("Class C Network",B25)))</formula>
    </cfRule>
    <cfRule type="containsText" dxfId="52" priority="174" operator="containsText" text="Class B Network">
      <formula>NOT(ISERROR(SEARCH("Class B Network",B25)))</formula>
    </cfRule>
    <cfRule type="containsText" dxfId="51" priority="175" operator="containsText" text="Class A Network">
      <formula>NOT(ISERROR(SEARCH("Class A Network",B25)))</formula>
    </cfRule>
  </conditionalFormatting>
  <conditionalFormatting sqref="K25:R25">
    <cfRule type="expression" dxfId="50" priority="183">
      <formula>B20="Loopback Address"</formula>
    </cfRule>
    <cfRule type="containsText" dxfId="49" priority="184" operator="containsText" text="Experimental Network">
      <formula>NOT(ISERROR(SEARCH("Experimental Network",K25)))</formula>
    </cfRule>
    <cfRule type="containsText" dxfId="48" priority="185" operator="containsText" text="Multicast Network">
      <formula>NOT(ISERROR(SEARCH("Multicast Network",K25)))</formula>
    </cfRule>
    <cfRule type="containsText" dxfId="47" priority="186" operator="containsText" text="Class C Network bits">
      <formula>NOT(ISERROR(SEARCH("Class C Network bits",K25)))</formula>
    </cfRule>
    <cfRule type="containsText" dxfId="46" priority="187" operator="containsText" text="Class B Network bits">
      <formula>NOT(ISERROR(SEARCH("Class B Network bits",K25)))</formula>
    </cfRule>
    <cfRule type="containsText" dxfId="45" priority="188" operator="containsText" text="Class A Host bits">
      <formula>NOT(ISERROR(SEARCH("Class A Host bits",K25)))</formula>
    </cfRule>
  </conditionalFormatting>
  <conditionalFormatting sqref="T25:AA25">
    <cfRule type="expression" dxfId="44" priority="203">
      <formula>B20="Loopback Address"</formula>
    </cfRule>
    <cfRule type="containsText" dxfId="43" priority="204" operator="containsText" text="Experimental Network">
      <formula>NOT(ISERROR(SEARCH("Experimental Network",T25)))</formula>
    </cfRule>
    <cfRule type="containsText" dxfId="42" priority="205" operator="containsText" text="Multicast Network">
      <formula>NOT(ISERROR(SEARCH("Multicast Network",T25)))</formula>
    </cfRule>
    <cfRule type="containsText" dxfId="41" priority="206" operator="containsText" text="Class C Network bits">
      <formula>NOT(ISERROR(SEARCH("Class C Network bits",T25)))</formula>
    </cfRule>
    <cfRule type="containsText" dxfId="40" priority="207" operator="containsText" text="Class B Host bits">
      <formula>NOT(ISERROR(SEARCH("Class B Host bits",T25)))</formula>
    </cfRule>
    <cfRule type="containsText" dxfId="39" priority="208" operator="containsText" text="Class A Host bits">
      <formula>NOT(ISERROR(SEARCH("Class A Host bits",T25)))</formula>
    </cfRule>
  </conditionalFormatting>
  <conditionalFormatting sqref="AC25:AJ25">
    <cfRule type="expression" dxfId="38" priority="209">
      <formula>B20="Loopback Address"</formula>
    </cfRule>
    <cfRule type="containsText" dxfId="37" priority="210" operator="containsText" text="Class A Host bits">
      <formula>NOT(ISERROR(SEARCH("Class A Host bits",AC25)))</formula>
    </cfRule>
    <cfRule type="containsText" dxfId="36" priority="211" operator="containsText" text="Class B Host bits">
      <formula>NOT(ISERROR(SEARCH("Class B Host bits",AC25)))</formula>
    </cfRule>
    <cfRule type="containsText" dxfId="35" priority="212" operator="containsText" text="Class C Host bits">
      <formula>NOT(ISERROR(SEARCH("Class C Host bits",AC25)))</formula>
    </cfRule>
    <cfRule type="containsText" dxfId="34" priority="213" operator="containsText" text="Multicast Network">
      <formula>NOT(ISERROR(SEARCH("Multicast Network",AC25)))</formula>
    </cfRule>
    <cfRule type="containsText" dxfId="33" priority="214" operator="containsText" text="Experimental Network">
      <formula>NOT(ISERROR(SEARCH("Experimental Network",AC25)))</formula>
    </cfRule>
  </conditionalFormatting>
  <conditionalFormatting sqref="J25">
    <cfRule type="expression" dxfId="32" priority="31">
      <formula>B20="Loopback Address"</formula>
    </cfRule>
    <cfRule type="expression" dxfId="31" priority="30">
      <formula>B25="Experimental Network"</formula>
    </cfRule>
    <cfRule type="expression" dxfId="30" priority="29">
      <formula>B25="Multicast Network"</formula>
    </cfRule>
    <cfRule type="expression" dxfId="29" priority="27">
      <formula>B25="Class C Network bits"</formula>
    </cfRule>
    <cfRule type="expression" dxfId="28" priority="26">
      <formula>B25="Class B Network bits"</formula>
    </cfRule>
    <cfRule type="expression" dxfId="27" priority="25">
      <formula>B25="Class A Network bits"</formula>
    </cfRule>
  </conditionalFormatting>
  <conditionalFormatting sqref="S25">
    <cfRule type="expression" dxfId="26" priority="7">
      <formula>B25="Class A Network bits"</formula>
    </cfRule>
    <cfRule type="expression" dxfId="25" priority="8">
      <formula>B25="Class B Network bits"</formula>
    </cfRule>
    <cfRule type="expression" dxfId="24" priority="9">
      <formula>B25="Class C Network bits"</formula>
    </cfRule>
    <cfRule type="expression" dxfId="23" priority="10">
      <formula>B25="Multicast Network"</formula>
    </cfRule>
    <cfRule type="expression" dxfId="22" priority="11">
      <formula>B25="Experimental Network"</formula>
    </cfRule>
    <cfRule type="expression" dxfId="21" priority="12">
      <formula>B20="Loopback Address"</formula>
    </cfRule>
  </conditionalFormatting>
  <conditionalFormatting sqref="AB25">
    <cfRule type="expression" dxfId="20" priority="1">
      <formula>B25="Class A Network bits"</formula>
    </cfRule>
    <cfRule type="expression" dxfId="19" priority="2">
      <formula>B25="Class B Network bits"</formula>
    </cfRule>
    <cfRule type="expression" dxfId="18" priority="3">
      <formula>B25="Class C Network bits"</formula>
    </cfRule>
    <cfRule type="expression" dxfId="17" priority="4">
      <formula>B25="Multicast Network"</formula>
    </cfRule>
    <cfRule type="expression" dxfId="16" priority="5">
      <formula>B25="Experimental Network"</formula>
    </cfRule>
    <cfRule type="expression" dxfId="15" priority="6">
      <formula>B20="Loopback Address"</formula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14"/>
  <sheetViews>
    <sheetView showGridLines="0" zoomScaleNormal="100" workbookViewId="0">
      <selection activeCell="E1" sqref="E1"/>
    </sheetView>
  </sheetViews>
  <sheetFormatPr defaultRowHeight="15" x14ac:dyDescent="0.25"/>
  <cols>
    <col min="1" max="3" width="9.140625" style="173"/>
    <col min="4" max="4" width="56.28515625" style="173" customWidth="1"/>
    <col min="5" max="6" width="9.140625" style="173"/>
    <col min="7" max="7" width="9.140625" style="173" customWidth="1"/>
    <col min="8" max="16384" width="9.140625" style="173"/>
  </cols>
  <sheetData>
    <row r="1" spans="1:27" ht="30" customHeight="1" x14ac:dyDescent="0.25">
      <c r="A1" s="346" t="s">
        <v>0</v>
      </c>
      <c r="B1" s="347"/>
      <c r="C1" s="347"/>
      <c r="D1" s="348"/>
      <c r="E1" s="169"/>
      <c r="F1" s="346" t="s">
        <v>231</v>
      </c>
      <c r="G1" s="347"/>
      <c r="H1" s="347"/>
      <c r="I1" s="347"/>
      <c r="J1" s="347"/>
      <c r="K1" s="347"/>
      <c r="L1" s="347"/>
      <c r="M1" s="347"/>
      <c r="N1" s="347"/>
      <c r="O1" s="347"/>
      <c r="P1" s="348"/>
      <c r="Q1" s="314" t="s">
        <v>513</v>
      </c>
      <c r="R1" s="315"/>
      <c r="S1" s="315"/>
      <c r="T1" s="315"/>
      <c r="U1" s="316"/>
      <c r="V1" s="170"/>
      <c r="W1" s="171">
        <v>192</v>
      </c>
      <c r="X1" s="171">
        <v>168</v>
      </c>
      <c r="Y1" s="171">
        <v>70</v>
      </c>
      <c r="Z1" s="171">
        <v>204</v>
      </c>
      <c r="AA1" s="172"/>
    </row>
    <row r="2" spans="1:27" ht="30" customHeight="1" x14ac:dyDescent="0.25">
      <c r="A2" s="174" t="s">
        <v>1</v>
      </c>
      <c r="B2" s="174" t="s">
        <v>2</v>
      </c>
      <c r="C2" s="174" t="s">
        <v>3</v>
      </c>
      <c r="D2" s="174" t="s">
        <v>4</v>
      </c>
      <c r="F2" s="175" t="s">
        <v>58</v>
      </c>
      <c r="G2" s="289" t="s">
        <v>177</v>
      </c>
      <c r="H2" s="289"/>
      <c r="I2" s="289"/>
      <c r="J2" s="176"/>
      <c r="K2" s="289" t="s">
        <v>60</v>
      </c>
      <c r="L2" s="289"/>
      <c r="M2" s="289"/>
      <c r="N2" s="289"/>
      <c r="O2" s="289"/>
      <c r="P2" s="289"/>
      <c r="Q2" s="170"/>
      <c r="R2" s="170"/>
      <c r="S2" s="170"/>
      <c r="T2" s="170"/>
      <c r="U2" s="170"/>
      <c r="V2" s="170"/>
      <c r="W2" s="171">
        <v>255</v>
      </c>
      <c r="X2" s="171">
        <v>255</v>
      </c>
      <c r="Y2" s="171">
        <v>255</v>
      </c>
      <c r="Z2" s="171">
        <v>252</v>
      </c>
      <c r="AA2" s="172"/>
    </row>
    <row r="3" spans="1:27" ht="30" customHeight="1" x14ac:dyDescent="0.25">
      <c r="A3" s="177">
        <f ca="1">INDEX(calc!$A$2:$A$17,calc!C2)</f>
        <v>53</v>
      </c>
      <c r="B3" s="177"/>
      <c r="C3" s="177"/>
      <c r="D3" s="177"/>
      <c r="E3" s="178"/>
      <c r="F3" s="179"/>
      <c r="G3" s="298" t="str">
        <f ca="1">INDEX(calc!$E$95:$E$114,calc!G95)</f>
        <v>FF02::10</v>
      </c>
      <c r="H3" s="298"/>
      <c r="I3" s="298"/>
      <c r="J3" s="180" t="s">
        <v>179</v>
      </c>
      <c r="K3" s="349" t="str">
        <f ca="1">INDEX(calc!$A$95:$A$114,calc!C95)</f>
        <v>RIPng multicast transport address</v>
      </c>
      <c r="L3" s="349"/>
      <c r="M3" s="349"/>
      <c r="N3" s="349"/>
      <c r="O3" s="349"/>
      <c r="P3" s="349"/>
      <c r="Q3" s="170"/>
      <c r="R3" s="170"/>
      <c r="S3" s="170"/>
      <c r="T3" s="170"/>
      <c r="U3" s="170"/>
      <c r="V3" s="170"/>
      <c r="W3" s="171"/>
      <c r="X3" s="171"/>
      <c r="Y3" s="171"/>
      <c r="Z3" s="171"/>
      <c r="AA3" s="172"/>
    </row>
    <row r="4" spans="1:27" ht="30" customHeight="1" x14ac:dyDescent="0.25">
      <c r="A4" s="177">
        <f ca="1">INDEX(calc!$A$2:$A$17,calc!C3)</f>
        <v>67</v>
      </c>
      <c r="B4" s="177"/>
      <c r="C4" s="177"/>
      <c r="D4" s="177"/>
      <c r="E4" s="178"/>
      <c r="F4" s="179"/>
      <c r="G4" s="298" t="str">
        <f ca="1">INDEX(calc!$E$95:$E$114,calc!G96)</f>
        <v>Multicast</v>
      </c>
      <c r="H4" s="298"/>
      <c r="I4" s="298"/>
      <c r="J4" s="180" t="s">
        <v>181</v>
      </c>
      <c r="K4" s="349" t="str">
        <f ca="1">INDEX(calc!$A$95:$A$114,calc!C96)</f>
        <v>OSPF - DR multicast transport address</v>
      </c>
      <c r="L4" s="349"/>
      <c r="M4" s="349"/>
      <c r="N4" s="349"/>
      <c r="O4" s="349"/>
      <c r="P4" s="349"/>
      <c r="Q4" s="170"/>
      <c r="R4" s="170"/>
      <c r="S4" s="170"/>
      <c r="T4" s="170"/>
      <c r="U4" s="170"/>
      <c r="V4" s="170"/>
      <c r="W4" s="170"/>
      <c r="X4" s="170"/>
      <c r="Y4" s="170"/>
      <c r="Z4" s="170"/>
      <c r="AA4" s="172"/>
    </row>
    <row r="5" spans="1:27" ht="30" customHeight="1" x14ac:dyDescent="0.25">
      <c r="A5" s="177">
        <f ca="1">INDEX(calc!$A$2:$A$17,calc!C4)</f>
        <v>25</v>
      </c>
      <c r="B5" s="177"/>
      <c r="C5" s="177"/>
      <c r="D5" s="177"/>
      <c r="E5" s="178"/>
      <c r="F5" s="179"/>
      <c r="G5" s="298" t="str">
        <f ca="1">INDEX(calc!$E$95:$E$114,calc!G97)</f>
        <v>FF02::9</v>
      </c>
      <c r="H5" s="298"/>
      <c r="I5" s="298"/>
      <c r="J5" s="180" t="s">
        <v>183</v>
      </c>
      <c r="K5" s="349" t="str">
        <f ca="1">INDEX(calc!$A$95:$A$114,calc!C97)</f>
        <v>Used with 6to4 tunneling</v>
      </c>
      <c r="L5" s="349"/>
      <c r="M5" s="349"/>
      <c r="N5" s="349"/>
      <c r="O5" s="349"/>
      <c r="P5" s="349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2"/>
    </row>
    <row r="6" spans="1:27" ht="30" customHeight="1" x14ac:dyDescent="0.25">
      <c r="A6" s="177">
        <f ca="1">INDEX(calc!$A$2:$A$17,calc!C5)</f>
        <v>119</v>
      </c>
      <c r="B6" s="177"/>
      <c r="C6" s="177"/>
      <c r="D6" s="177"/>
      <c r="E6" s="178"/>
      <c r="F6" s="179"/>
      <c r="G6" s="298" t="str">
        <f ca="1">INDEX(calc!$E$95:$E$114,calc!G98)</f>
        <v>3FFF:FFFF::/32</v>
      </c>
      <c r="H6" s="298"/>
      <c r="I6" s="298"/>
      <c r="J6" s="180" t="s">
        <v>185</v>
      </c>
      <c r="K6" s="349" t="str">
        <f ca="1">INDEX(calc!$A$95:$A$114,calc!C98)</f>
        <v>Private, not meant to be routed</v>
      </c>
      <c r="L6" s="349"/>
      <c r="M6" s="349"/>
      <c r="N6" s="349"/>
      <c r="O6" s="349"/>
      <c r="P6" s="349"/>
      <c r="Q6" s="314" t="s">
        <v>513</v>
      </c>
      <c r="R6" s="315"/>
      <c r="S6" s="315"/>
      <c r="T6" s="315"/>
      <c r="U6" s="316"/>
      <c r="V6" s="170"/>
      <c r="W6" s="171">
        <v>172</v>
      </c>
      <c r="X6" s="171">
        <v>25</v>
      </c>
      <c r="Y6" s="171">
        <v>112</v>
      </c>
      <c r="Z6" s="171">
        <v>0</v>
      </c>
      <c r="AA6" s="172"/>
    </row>
    <row r="7" spans="1:27" ht="30" customHeight="1" x14ac:dyDescent="0.25">
      <c r="A7" s="177">
        <f ca="1">INDEX(calc!$A$2:$A$17,calc!C6)</f>
        <v>21</v>
      </c>
      <c r="B7" s="177"/>
      <c r="C7" s="177"/>
      <c r="D7" s="177"/>
      <c r="E7" s="178"/>
      <c r="F7" s="179"/>
      <c r="G7" s="298" t="str">
        <f ca="1">INDEX(calc!$E$95:$E$114,calc!G99)</f>
        <v>0:0:0:0:0:0:192.168.100.1</v>
      </c>
      <c r="H7" s="298"/>
      <c r="I7" s="298"/>
      <c r="J7" s="180" t="s">
        <v>187</v>
      </c>
      <c r="K7" s="349" t="str">
        <f ca="1">INDEX(calc!$A$95:$A$114,calc!C99)</f>
        <v>Unique local unicast range</v>
      </c>
      <c r="L7" s="349"/>
      <c r="M7" s="349"/>
      <c r="N7" s="349"/>
      <c r="O7" s="349"/>
      <c r="P7" s="349"/>
      <c r="Q7" s="170"/>
      <c r="R7" s="170"/>
      <c r="S7" s="170"/>
      <c r="T7" s="170"/>
      <c r="U7" s="170"/>
      <c r="V7" s="170"/>
      <c r="W7" s="171">
        <v>255</v>
      </c>
      <c r="X7" s="171">
        <v>255</v>
      </c>
      <c r="Y7" s="171">
        <v>240</v>
      </c>
      <c r="Z7" s="171">
        <v>0</v>
      </c>
      <c r="AA7" s="172"/>
    </row>
    <row r="8" spans="1:27" ht="30" customHeight="1" x14ac:dyDescent="0.25">
      <c r="A8" s="177">
        <f ca="1">INDEX(calc!$A$2:$A$17,calc!C7)</f>
        <v>22</v>
      </c>
      <c r="B8" s="177"/>
      <c r="C8" s="177"/>
      <c r="D8" s="177"/>
      <c r="E8" s="178"/>
      <c r="F8" s="179"/>
      <c r="G8" s="298" t="str">
        <f ca="1">INDEX(calc!$E$95:$E$114,calc!G100)</f>
        <v>Link-Local</v>
      </c>
      <c r="H8" s="298"/>
      <c r="I8" s="298"/>
      <c r="J8" s="180" t="s">
        <v>189</v>
      </c>
      <c r="K8" s="349" t="str">
        <f ca="1">INDEX(calc!$A$95:$A$114,calc!C100)</f>
        <v>Reserved for examples &amp; documentation</v>
      </c>
      <c r="L8" s="349"/>
      <c r="M8" s="349"/>
      <c r="N8" s="349"/>
      <c r="O8" s="349"/>
      <c r="P8" s="349"/>
      <c r="Q8" s="170"/>
      <c r="R8" s="170"/>
      <c r="S8" s="170"/>
      <c r="T8" s="170"/>
      <c r="U8" s="170"/>
      <c r="V8" s="170"/>
      <c r="W8" s="171"/>
      <c r="X8" s="171"/>
      <c r="Y8" s="171"/>
      <c r="Z8" s="171"/>
      <c r="AA8" s="172"/>
    </row>
    <row r="9" spans="1:27" ht="30" customHeight="1" x14ac:dyDescent="0.25">
      <c r="A9" s="177">
        <f ca="1">INDEX(calc!$A$2:$A$17,calc!C8)</f>
        <v>143</v>
      </c>
      <c r="B9" s="177"/>
      <c r="C9" s="177"/>
      <c r="D9" s="177"/>
      <c r="F9" s="179"/>
      <c r="G9" s="298" t="str">
        <f ca="1">INDEX(calc!$E$95:$E$114,calc!G101)</f>
        <v>2000::/3</v>
      </c>
      <c r="H9" s="298"/>
      <c r="I9" s="298"/>
      <c r="J9" s="180" t="s">
        <v>191</v>
      </c>
      <c r="K9" s="349" t="str">
        <f ca="1">INDEX(calc!$A$95:$A$114,calc!C101)</f>
        <v>Mixed IPv6 - IPv4</v>
      </c>
      <c r="L9" s="349"/>
      <c r="M9" s="349"/>
      <c r="N9" s="349"/>
      <c r="O9" s="349"/>
      <c r="P9" s="349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</row>
    <row r="10" spans="1:27" ht="30" customHeight="1" x14ac:dyDescent="0.25">
      <c r="A10" s="177">
        <f ca="1">INDEX(calc!$A$2:$A$17,calc!C9)</f>
        <v>69</v>
      </c>
      <c r="B10" s="177"/>
      <c r="C10" s="177"/>
      <c r="D10" s="177"/>
      <c r="F10" s="179"/>
      <c r="G10" s="298" t="str">
        <f ca="1">INDEX(calc!$E$95:$E$114,calc!G102)</f>
        <v>FC00::/7</v>
      </c>
      <c r="H10" s="298"/>
      <c r="I10" s="298"/>
      <c r="J10" s="180" t="s">
        <v>193</v>
      </c>
      <c r="K10" s="349" t="str">
        <f ca="1">INDEX(calc!$A$95:$A$114,calc!C102)</f>
        <v>Multiple interfaces on multiple devices, delivered to the nearest one</v>
      </c>
      <c r="L10" s="349"/>
      <c r="M10" s="349"/>
      <c r="N10" s="349"/>
      <c r="O10" s="349"/>
      <c r="P10" s="349"/>
      <c r="Q10" s="170"/>
      <c r="R10" s="170"/>
      <c r="S10" s="170"/>
      <c r="T10" s="170"/>
      <c r="U10" s="170"/>
      <c r="V10" s="170"/>
      <c r="W10" s="170"/>
      <c r="X10" s="170"/>
      <c r="Y10" s="170"/>
      <c r="Z10" s="170"/>
      <c r="AA10" s="170"/>
    </row>
    <row r="11" spans="1:27" ht="30" customHeight="1" x14ac:dyDescent="0.25">
      <c r="A11" s="177">
        <f ca="1">INDEX(calc!$A$2:$A$17,calc!C10)</f>
        <v>110</v>
      </c>
      <c r="B11" s="177"/>
      <c r="C11" s="177"/>
      <c r="D11" s="177"/>
      <c r="F11" s="179"/>
      <c r="G11" s="298" t="str">
        <f ca="1">INDEX(calc!$E$95:$E$114,calc!G103)</f>
        <v>2002::/16</v>
      </c>
      <c r="H11" s="298"/>
      <c r="I11" s="298"/>
      <c r="J11" s="180" t="s">
        <v>195</v>
      </c>
      <c r="K11" s="349" t="str">
        <f ca="1">INDEX(calc!$A$95:$A$114,calc!C103)</f>
        <v>EIGRP multicast transport address</v>
      </c>
      <c r="L11" s="349"/>
      <c r="M11" s="349"/>
      <c r="N11" s="349"/>
      <c r="O11" s="349"/>
      <c r="P11" s="349"/>
      <c r="Q11" s="314" t="s">
        <v>514</v>
      </c>
      <c r="R11" s="315"/>
      <c r="S11" s="315"/>
      <c r="T11" s="315"/>
      <c r="U11" s="316"/>
      <c r="V11" s="170"/>
      <c r="W11" s="171">
        <v>10</v>
      </c>
      <c r="X11" s="171">
        <v>50</v>
      </c>
      <c r="Y11" s="171">
        <v>148</v>
      </c>
      <c r="Z11" s="171" t="s">
        <v>389</v>
      </c>
      <c r="AA11" s="170"/>
    </row>
    <row r="12" spans="1:27" ht="30" customHeight="1" x14ac:dyDescent="0.25">
      <c r="A12" s="177">
        <f ca="1">INDEX(calc!$A$2:$A$17,calc!C11)</f>
        <v>443</v>
      </c>
      <c r="B12" s="177"/>
      <c r="C12" s="177"/>
      <c r="D12" s="177"/>
      <c r="F12" s="179"/>
      <c r="G12" s="298" t="str">
        <f ca="1">INDEX(calc!$E$95:$E$114,calc!G104)</f>
        <v>Unique Local</v>
      </c>
      <c r="H12" s="298"/>
      <c r="I12" s="298"/>
      <c r="J12" s="180" t="s">
        <v>197</v>
      </c>
      <c r="K12" s="349" t="str">
        <f ca="1">INDEX(calc!$A$95:$A$114,calc!C104)</f>
        <v>OSPF  multicast transport address</v>
      </c>
      <c r="L12" s="349"/>
      <c r="M12" s="349"/>
      <c r="N12" s="349"/>
      <c r="O12" s="349"/>
      <c r="P12" s="349"/>
      <c r="Q12" s="181"/>
      <c r="R12" s="181"/>
      <c r="S12" s="181"/>
      <c r="T12" s="181"/>
      <c r="U12" s="181"/>
      <c r="V12" s="170"/>
      <c r="W12" s="171"/>
      <c r="X12" s="171"/>
      <c r="Y12" s="171"/>
      <c r="Z12" s="171"/>
      <c r="AA12" s="170"/>
    </row>
    <row r="13" spans="1:27" ht="30" customHeight="1" x14ac:dyDescent="0.25">
      <c r="A13" s="177">
        <f ca="1">INDEX(calc!$A$2:$A$17,calc!C12)</f>
        <v>68</v>
      </c>
      <c r="B13" s="177"/>
      <c r="C13" s="177"/>
      <c r="D13" s="177"/>
      <c r="F13" s="179"/>
      <c r="G13" s="298" t="str">
        <f ca="1">INDEX(calc!$E$95:$E$114,calc!G105)</f>
        <v>Global Unicast</v>
      </c>
      <c r="H13" s="298"/>
      <c r="I13" s="298"/>
      <c r="J13" s="180" t="s">
        <v>199</v>
      </c>
      <c r="K13" s="349" t="str">
        <f ca="1">INDEX(calc!$A$95:$A$114,calc!C105)</f>
        <v>Packets addressed to a single interface</v>
      </c>
      <c r="L13" s="349"/>
      <c r="M13" s="349"/>
      <c r="N13" s="349"/>
      <c r="O13" s="349"/>
      <c r="P13" s="349"/>
      <c r="Q13" s="170"/>
      <c r="R13" s="170"/>
      <c r="S13" s="170"/>
      <c r="T13" s="170"/>
      <c r="U13" s="170"/>
      <c r="V13" s="170"/>
      <c r="W13" s="182"/>
      <c r="X13" s="182"/>
      <c r="Y13" s="182"/>
      <c r="Z13" s="182"/>
      <c r="AA13" s="170"/>
    </row>
    <row r="14" spans="1:27" ht="30" customHeight="1" x14ac:dyDescent="0.25">
      <c r="A14" s="177">
        <f ca="1">INDEX(calc!$A$2:$A$17,calc!C13)</f>
        <v>123</v>
      </c>
      <c r="B14" s="177"/>
      <c r="C14" s="177"/>
      <c r="D14" s="177"/>
      <c r="F14" s="179"/>
      <c r="G14" s="298" t="str">
        <f ca="1">INDEX(calc!$E$95:$E$114,calc!G106)</f>
        <v>FE80::/10</v>
      </c>
      <c r="H14" s="298"/>
      <c r="I14" s="298"/>
      <c r="J14" s="180" t="s">
        <v>201</v>
      </c>
      <c r="K14" s="349" t="str">
        <f ca="1">INDEX(calc!$A$95:$A$114,calc!C106)</f>
        <v>Equals ::, same as IPv4 0.0.0.0, source address when using DHCP</v>
      </c>
      <c r="L14" s="349"/>
      <c r="M14" s="349"/>
      <c r="N14" s="349"/>
      <c r="O14" s="349"/>
      <c r="P14" s="349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</row>
    <row r="15" spans="1:27" ht="30" customHeight="1" x14ac:dyDescent="0.25">
      <c r="A15" s="177">
        <f ca="1">INDEX(calc!$A$2:$A$17,calc!C14)</f>
        <v>80</v>
      </c>
      <c r="B15" s="177"/>
      <c r="C15" s="177"/>
      <c r="D15" s="177"/>
      <c r="F15" s="179"/>
      <c r="G15" s="298" t="str">
        <f ca="1">INDEX(calc!$E$95:$E$114,calc!G107)</f>
        <v>0:0:0:0:0:0:0:0</v>
      </c>
      <c r="H15" s="298"/>
      <c r="I15" s="298"/>
      <c r="J15" s="180" t="s">
        <v>203</v>
      </c>
      <c r="K15" s="349" t="str">
        <f ca="1">INDEX(calc!$A$95:$A$114,calc!C107)</f>
        <v>Non-routable over the internet, nearly global unique, should not overlap</v>
      </c>
      <c r="L15" s="349"/>
      <c r="M15" s="349"/>
      <c r="N15" s="349"/>
      <c r="O15" s="349"/>
      <c r="P15" s="349"/>
      <c r="Q15" s="170"/>
      <c r="R15" s="170"/>
      <c r="S15" s="170"/>
      <c r="T15" s="170"/>
      <c r="U15" s="170"/>
      <c r="V15" s="170"/>
      <c r="W15" s="170"/>
      <c r="X15" s="170"/>
      <c r="Y15" s="170"/>
      <c r="Z15" s="170"/>
      <c r="AA15" s="170"/>
    </row>
    <row r="16" spans="1:27" ht="30" customHeight="1" x14ac:dyDescent="0.25">
      <c r="A16" s="177">
        <f ca="1">INDEX(calc!$A$2:$A$17,calc!C15)</f>
        <v>23</v>
      </c>
      <c r="B16" s="177"/>
      <c r="C16" s="177"/>
      <c r="D16" s="174"/>
      <c r="F16" s="183"/>
      <c r="G16" s="298" t="str">
        <f ca="1">INDEX(calc!$E$95:$E$114,calc!G108)</f>
        <v>2001:0DB8::/32</v>
      </c>
      <c r="H16" s="298"/>
      <c r="I16" s="298"/>
      <c r="J16" s="180" t="s">
        <v>205</v>
      </c>
      <c r="K16" s="349" t="str">
        <f ca="1">INDEX(calc!$A$95:$A$114,calc!C108)</f>
        <v>Packets sent to all interfaces tuned into the multicast</v>
      </c>
      <c r="L16" s="349"/>
      <c r="M16" s="349"/>
      <c r="N16" s="349"/>
      <c r="O16" s="349"/>
      <c r="P16" s="349"/>
      <c r="Q16" s="314" t="s">
        <v>514</v>
      </c>
      <c r="R16" s="315"/>
      <c r="S16" s="315"/>
      <c r="T16" s="315"/>
      <c r="U16" s="316"/>
      <c r="V16" s="170"/>
      <c r="W16" s="171">
        <v>172</v>
      </c>
      <c r="X16" s="171">
        <v>16</v>
      </c>
      <c r="Y16" s="171">
        <v>10</v>
      </c>
      <c r="Z16" s="171">
        <v>201</v>
      </c>
      <c r="AA16" s="170"/>
    </row>
    <row r="17" spans="1:27" ht="30" customHeight="1" x14ac:dyDescent="0.25">
      <c r="A17" s="177">
        <f ca="1">INDEX(calc!$A$2:$A$17,calc!C16)</f>
        <v>161</v>
      </c>
      <c r="B17" s="177"/>
      <c r="C17" s="177"/>
      <c r="D17" s="177"/>
      <c r="F17" s="183"/>
      <c r="G17" s="298" t="str">
        <f ca="1">INDEX(calc!$E$95:$E$114,calc!G109)</f>
        <v>FF02::5</v>
      </c>
      <c r="H17" s="298"/>
      <c r="I17" s="298"/>
      <c r="J17" s="180" t="s">
        <v>207</v>
      </c>
      <c r="K17" s="349" t="str">
        <f ca="1">INDEX(calc!$A$95:$A$114,calc!C109)</f>
        <v>Publicly routable addresses</v>
      </c>
      <c r="L17" s="349"/>
      <c r="M17" s="349"/>
      <c r="N17" s="349"/>
      <c r="O17" s="349"/>
      <c r="P17" s="349"/>
      <c r="Q17" s="181"/>
      <c r="R17" s="181"/>
      <c r="S17" s="181"/>
      <c r="T17" s="181"/>
      <c r="U17" s="181"/>
      <c r="V17" s="170"/>
      <c r="W17" s="171">
        <v>255</v>
      </c>
      <c r="X17" s="171">
        <v>255</v>
      </c>
      <c r="Y17" s="171">
        <v>252</v>
      </c>
      <c r="Z17" s="171">
        <v>0</v>
      </c>
      <c r="AA17" s="170"/>
    </row>
    <row r="18" spans="1:27" ht="30" customHeight="1" x14ac:dyDescent="0.25">
      <c r="A18" s="177">
        <f ca="1">INDEX(calc!$A$2:$A$17,calc!C17)</f>
        <v>20</v>
      </c>
      <c r="B18" s="177"/>
      <c r="C18" s="177"/>
      <c r="D18" s="174"/>
      <c r="F18" s="183"/>
      <c r="G18" s="298" t="str">
        <f ca="1">INDEX(calc!$E$95:$E$114,calc!G110)</f>
        <v>0:0:0:0:0:0:0:1; ::1</v>
      </c>
      <c r="H18" s="298"/>
      <c r="I18" s="298"/>
      <c r="J18" s="180" t="s">
        <v>209</v>
      </c>
      <c r="K18" s="349" t="str">
        <f ca="1">INDEX(calc!$A$95:$A$114,calc!C110)</f>
        <v>Global unicast range</v>
      </c>
      <c r="L18" s="349"/>
      <c r="M18" s="349"/>
      <c r="N18" s="349"/>
      <c r="O18" s="349"/>
      <c r="P18" s="349"/>
      <c r="Q18" s="170"/>
      <c r="R18" s="170"/>
      <c r="S18" s="170"/>
      <c r="T18" s="170"/>
      <c r="U18" s="170"/>
      <c r="V18" s="184"/>
      <c r="W18" s="171"/>
      <c r="X18" s="171"/>
      <c r="Y18" s="171"/>
      <c r="Z18" s="171"/>
      <c r="AA18" s="170"/>
    </row>
    <row r="19" spans="1:27" ht="30" customHeight="1" x14ac:dyDescent="0.25">
      <c r="F19" s="179"/>
      <c r="G19" s="298" t="str">
        <f ca="1">INDEX(calc!$E$95:$E$114,calc!G111)</f>
        <v>FF02::6</v>
      </c>
      <c r="H19" s="298"/>
      <c r="I19" s="298"/>
      <c r="J19" s="180" t="s">
        <v>89</v>
      </c>
      <c r="K19" s="349" t="str">
        <f ca="1">INDEX(calc!$A$95:$A$114,calc!C111)</f>
        <v>Link-local unicast range</v>
      </c>
      <c r="L19" s="349"/>
      <c r="M19" s="349"/>
      <c r="N19" s="349"/>
      <c r="O19" s="349"/>
      <c r="P19" s="349"/>
      <c r="Q19" s="170"/>
      <c r="R19" s="170"/>
      <c r="S19" s="170"/>
      <c r="T19" s="170"/>
      <c r="U19" s="170"/>
      <c r="V19" s="170"/>
      <c r="W19" s="170"/>
      <c r="X19" s="170"/>
      <c r="Y19" s="170"/>
      <c r="Z19" s="170"/>
      <c r="AA19" s="170"/>
    </row>
    <row r="20" spans="1:27" ht="30" customHeight="1" x14ac:dyDescent="0.25">
      <c r="A20" s="185"/>
      <c r="B20" s="186"/>
      <c r="C20" s="186"/>
      <c r="D20" s="186"/>
      <c r="F20" s="183"/>
      <c r="G20" s="298" t="str">
        <f ca="1">INDEX(calc!$E$95:$E$114,calc!G112)</f>
        <v>FF00::/8</v>
      </c>
      <c r="H20" s="298"/>
      <c r="I20" s="298"/>
      <c r="J20" s="180" t="s">
        <v>90</v>
      </c>
      <c r="K20" s="349" t="str">
        <f ca="1">INDEX(calc!$A$95:$A$114,calc!C112)</f>
        <v>Reserved for examples &amp; documentation</v>
      </c>
      <c r="L20" s="349"/>
      <c r="M20" s="349"/>
      <c r="N20" s="349"/>
      <c r="O20" s="349"/>
      <c r="P20" s="349"/>
      <c r="Q20" s="322" t="s">
        <v>515</v>
      </c>
      <c r="R20" s="323"/>
      <c r="S20" s="323"/>
      <c r="T20" s="323"/>
      <c r="U20" s="324"/>
      <c r="V20" s="170"/>
      <c r="W20" s="171">
        <v>172</v>
      </c>
      <c r="X20" s="171">
        <v>18</v>
      </c>
      <c r="Y20" s="171">
        <v>214</v>
      </c>
      <c r="Z20" s="171" t="s">
        <v>387</v>
      </c>
      <c r="AA20" s="187"/>
    </row>
    <row r="21" spans="1:27" ht="30" customHeight="1" x14ac:dyDescent="0.25">
      <c r="F21" s="183"/>
      <c r="G21" s="298" t="str">
        <f ca="1">INDEX(calc!$E$95:$E$114,calc!G113)</f>
        <v>Anycast</v>
      </c>
      <c r="H21" s="298"/>
      <c r="I21" s="298"/>
      <c r="J21" s="180" t="s">
        <v>92</v>
      </c>
      <c r="K21" s="349" t="str">
        <f ca="1">INDEX(calc!$A$95:$A$114,calc!C113)</f>
        <v>Multicast range</v>
      </c>
      <c r="L21" s="349"/>
      <c r="M21" s="349"/>
      <c r="N21" s="349"/>
      <c r="O21" s="349"/>
      <c r="P21" s="349"/>
      <c r="Q21" s="319"/>
      <c r="R21" s="320"/>
      <c r="S21" s="320"/>
      <c r="T21" s="320"/>
      <c r="U21" s="321"/>
      <c r="V21" s="170"/>
      <c r="W21" s="182"/>
      <c r="X21" s="182"/>
      <c r="Y21" s="182"/>
      <c r="Z21" s="182"/>
      <c r="AA21" s="187"/>
    </row>
    <row r="22" spans="1:27" ht="30" customHeight="1" x14ac:dyDescent="0.25">
      <c r="F22" s="183"/>
      <c r="G22" s="298" t="str">
        <f ca="1">INDEX(calc!$E$95:$E$114,calc!G114)</f>
        <v>Unicast</v>
      </c>
      <c r="H22" s="298"/>
      <c r="I22" s="298"/>
      <c r="J22" s="180" t="s">
        <v>214</v>
      </c>
      <c r="K22" s="349" t="str">
        <f ca="1">INDEX(calc!$A$95:$A$114,calc!C114)</f>
        <v>Equals ::1, same as 127.0.0.1 in IPv4</v>
      </c>
      <c r="L22" s="349"/>
      <c r="M22" s="349"/>
      <c r="N22" s="349"/>
      <c r="O22" s="349"/>
      <c r="P22" s="349"/>
      <c r="Q22" s="182"/>
      <c r="R22" s="182"/>
      <c r="S22" s="182"/>
      <c r="T22" s="182"/>
      <c r="U22" s="182"/>
      <c r="V22" s="188"/>
      <c r="W22" s="189"/>
      <c r="X22" s="189"/>
      <c r="Y22" s="189"/>
      <c r="Z22" s="189"/>
      <c r="AA22" s="187"/>
    </row>
    <row r="23" spans="1:27" ht="30" customHeight="1" x14ac:dyDescent="0.25">
      <c r="F23" s="190"/>
      <c r="G23" s="190"/>
      <c r="H23" s="190"/>
      <c r="I23" s="190"/>
      <c r="J23" s="190"/>
      <c r="K23" s="190"/>
      <c r="L23" s="190"/>
      <c r="Q23" s="322" t="s">
        <v>515</v>
      </c>
      <c r="R23" s="323"/>
      <c r="S23" s="323"/>
      <c r="T23" s="323"/>
      <c r="U23" s="324"/>
      <c r="V23" s="170"/>
      <c r="W23" s="171">
        <v>10</v>
      </c>
      <c r="X23" s="171">
        <v>123</v>
      </c>
      <c r="Y23" s="171">
        <v>183</v>
      </c>
      <c r="Z23" s="171" t="s">
        <v>392</v>
      </c>
      <c r="AA23" s="187"/>
    </row>
    <row r="24" spans="1:27" ht="30" customHeight="1" x14ac:dyDescent="0.25">
      <c r="Q24" s="319"/>
      <c r="R24" s="320"/>
      <c r="S24" s="320"/>
      <c r="T24" s="320"/>
      <c r="U24" s="321"/>
      <c r="V24" s="182"/>
      <c r="W24" s="182"/>
      <c r="X24" s="182"/>
      <c r="Y24" s="182"/>
      <c r="Z24" s="182"/>
      <c r="AA24" s="187"/>
    </row>
    <row r="25" spans="1:27" ht="30" customHeight="1" x14ac:dyDescent="0.25">
      <c r="Q25" s="352"/>
      <c r="R25" s="352"/>
      <c r="S25" s="352"/>
      <c r="T25" s="352"/>
      <c r="U25" s="352"/>
      <c r="V25" s="182"/>
      <c r="W25" s="182"/>
      <c r="X25" s="182"/>
      <c r="Y25" s="182"/>
      <c r="Z25" s="182"/>
      <c r="AA25" s="187"/>
    </row>
    <row r="26" spans="1:27" ht="30" customHeight="1" x14ac:dyDescent="0.25">
      <c r="V26" s="170"/>
      <c r="W26" s="182"/>
      <c r="X26" s="182"/>
      <c r="Y26" s="182"/>
      <c r="Z26" s="182"/>
      <c r="AA26" s="187"/>
    </row>
    <row r="27" spans="1:27" ht="30" customHeight="1" x14ac:dyDescent="0.25">
      <c r="A27" s="340" t="s">
        <v>93</v>
      </c>
      <c r="B27" s="341"/>
      <c r="C27" s="341"/>
      <c r="D27" s="341"/>
      <c r="E27" s="342"/>
      <c r="F27" s="340" t="s">
        <v>232</v>
      </c>
      <c r="G27" s="341"/>
      <c r="H27" s="342"/>
      <c r="I27" s="340" t="s">
        <v>233</v>
      </c>
      <c r="J27" s="341"/>
      <c r="K27" s="342"/>
      <c r="L27" s="340" t="s">
        <v>234</v>
      </c>
      <c r="M27" s="341"/>
      <c r="N27" s="342"/>
      <c r="Q27" s="325" t="s">
        <v>516</v>
      </c>
      <c r="R27" s="326"/>
      <c r="S27" s="326"/>
      <c r="T27" s="326"/>
      <c r="U27" s="327"/>
      <c r="V27" s="170"/>
      <c r="W27" s="171">
        <v>172</v>
      </c>
      <c r="X27" s="171">
        <v>19</v>
      </c>
      <c r="Y27" s="171">
        <v>0</v>
      </c>
      <c r="Z27" s="171">
        <v>0</v>
      </c>
      <c r="AA27" s="170"/>
    </row>
    <row r="28" spans="1:27" ht="30" customHeight="1" x14ac:dyDescent="0.25">
      <c r="A28" s="192" t="s">
        <v>58</v>
      </c>
      <c r="B28" s="192" t="s">
        <v>94</v>
      </c>
      <c r="C28" s="193"/>
      <c r="D28" s="350" t="s">
        <v>60</v>
      </c>
      <c r="E28" s="351"/>
      <c r="F28" s="304" t="str">
        <f ca="1">INDEX(calc!$A$41:$A$56,calc!C41)</f>
        <v>8</v>
      </c>
      <c r="G28" s="305"/>
      <c r="H28" s="306"/>
      <c r="I28" s="301"/>
      <c r="J28" s="302"/>
      <c r="K28" s="303"/>
      <c r="L28" s="301"/>
      <c r="M28" s="302"/>
      <c r="N28" s="303"/>
      <c r="Q28" s="328"/>
      <c r="R28" s="329"/>
      <c r="S28" s="329"/>
      <c r="T28" s="329"/>
      <c r="U28" s="330"/>
      <c r="V28" s="170"/>
      <c r="W28" s="171"/>
      <c r="X28" s="171"/>
      <c r="Y28" s="171"/>
      <c r="Z28" s="171"/>
      <c r="AA28" s="170"/>
    </row>
    <row r="29" spans="1:27" ht="30" customHeight="1" x14ac:dyDescent="0.25">
      <c r="A29" s="194"/>
      <c r="B29" s="174" t="str">
        <f ca="1">INDEX(calc!$A$20:$A$38,calc!C20)</f>
        <v>Esc+B</v>
      </c>
      <c r="C29" s="194" t="s">
        <v>61</v>
      </c>
      <c r="D29" s="308" t="str">
        <f ca="1">INDEX(calc!$E$20:$E$38,calc!G20)</f>
        <v>Moves forward one word</v>
      </c>
      <c r="E29" s="309"/>
      <c r="F29" s="304" t="str">
        <f ca="1">INDEX(calc!$A$41:$A$56,calc!C42)</f>
        <v>A</v>
      </c>
      <c r="G29" s="305"/>
      <c r="H29" s="306"/>
      <c r="I29" s="301"/>
      <c r="J29" s="302"/>
      <c r="K29" s="303"/>
      <c r="L29" s="301"/>
      <c r="M29" s="302"/>
      <c r="N29" s="303"/>
      <c r="Q29" s="331"/>
      <c r="R29" s="332"/>
      <c r="S29" s="332"/>
      <c r="T29" s="332"/>
      <c r="U29" s="333"/>
      <c r="V29" s="170"/>
      <c r="W29" s="317" t="s">
        <v>236</v>
      </c>
      <c r="X29" s="317"/>
      <c r="Y29" s="317"/>
      <c r="Z29" s="317"/>
      <c r="AA29" s="170"/>
    </row>
    <row r="30" spans="1:27" ht="30" customHeight="1" x14ac:dyDescent="0.25">
      <c r="A30" s="194"/>
      <c r="B30" s="174" t="str">
        <f ca="1">INDEX(calc!$A$20:$A$38,calc!C21)</f>
        <v>Tab</v>
      </c>
      <c r="C30" s="194" t="s">
        <v>63</v>
      </c>
      <c r="D30" s="308" t="str">
        <f ca="1">INDEX(calc!$E$20:$E$38,calc!G21)</f>
        <v>Deletes a single character</v>
      </c>
      <c r="E30" s="309"/>
      <c r="F30" s="304">
        <f ca="1">INDEX(calc!$A$41:$A$56,calc!C43)</f>
        <v>0</v>
      </c>
      <c r="G30" s="305"/>
      <c r="H30" s="306"/>
      <c r="I30" s="301"/>
      <c r="J30" s="302"/>
      <c r="K30" s="303"/>
      <c r="L30" s="301"/>
      <c r="M30" s="302"/>
      <c r="N30" s="303"/>
      <c r="Q30" s="170"/>
      <c r="R30" s="170"/>
      <c r="S30" s="170"/>
      <c r="T30" s="170"/>
      <c r="U30" s="170"/>
      <c r="V30" s="170"/>
      <c r="W30" s="170"/>
      <c r="X30" s="170"/>
      <c r="Y30" s="170"/>
      <c r="Z30" s="170"/>
      <c r="AA30" s="170"/>
    </row>
    <row r="31" spans="1:27" ht="30" customHeight="1" x14ac:dyDescent="0.25">
      <c r="A31" s="194"/>
      <c r="B31" s="174" t="str">
        <f ca="1">INDEX(calc!$A$20:$A$38,calc!C22)</f>
        <v>Ctrl-F</v>
      </c>
      <c r="C31" s="194" t="s">
        <v>65</v>
      </c>
      <c r="D31" s="308" t="str">
        <f ca="1">INDEX(calc!$E$20:$E$38,calc!G22)</f>
        <v>Moves the cursor to the beginning of the current line</v>
      </c>
      <c r="E31" s="309"/>
      <c r="F31" s="304" t="str">
        <f ca="1">INDEX(calc!$A$41:$A$56,calc!C44)</f>
        <v>4</v>
      </c>
      <c r="G31" s="305"/>
      <c r="H31" s="306"/>
      <c r="I31" s="301"/>
      <c r="J31" s="302"/>
      <c r="K31" s="303"/>
      <c r="L31" s="301"/>
      <c r="M31" s="302"/>
      <c r="N31" s="303"/>
      <c r="Q31" s="322" t="s">
        <v>517</v>
      </c>
      <c r="R31" s="323"/>
      <c r="S31" s="323"/>
      <c r="T31" s="323"/>
      <c r="U31" s="324"/>
      <c r="V31" s="170"/>
      <c r="W31" s="171">
        <v>192</v>
      </c>
      <c r="X31" s="171">
        <v>168</v>
      </c>
      <c r="Y31" s="171">
        <v>35</v>
      </c>
      <c r="Z31" s="171">
        <v>0</v>
      </c>
      <c r="AA31" s="170"/>
    </row>
    <row r="32" spans="1:27" ht="30" customHeight="1" x14ac:dyDescent="0.25">
      <c r="A32" s="194"/>
      <c r="B32" s="174" t="str">
        <f ca="1">INDEX(calc!$A$20:$A$38,calc!C23)</f>
        <v>Ctrl-B</v>
      </c>
      <c r="C32" s="194" t="s">
        <v>67</v>
      </c>
      <c r="D32" s="308" t="str">
        <f ca="1">INDEX(calc!$E$20:$E$38,calc!G23)</f>
        <v>Moves back one word</v>
      </c>
      <c r="E32" s="309"/>
      <c r="F32" s="304" t="str">
        <f ca="1">INDEX(calc!$A$41:$A$56,calc!C45)</f>
        <v>F</v>
      </c>
      <c r="G32" s="305"/>
      <c r="H32" s="306"/>
      <c r="I32" s="301"/>
      <c r="J32" s="302"/>
      <c r="K32" s="303"/>
      <c r="L32" s="301"/>
      <c r="M32" s="302"/>
      <c r="N32" s="303"/>
      <c r="Q32" s="334"/>
      <c r="R32" s="335"/>
      <c r="S32" s="335"/>
      <c r="T32" s="335"/>
      <c r="U32" s="336"/>
      <c r="V32" s="170"/>
      <c r="W32" s="171"/>
      <c r="X32" s="171"/>
      <c r="Y32" s="171"/>
      <c r="Z32" s="171"/>
      <c r="AA32" s="170"/>
    </row>
    <row r="33" spans="1:27" ht="30" customHeight="1" x14ac:dyDescent="0.25">
      <c r="A33" s="194"/>
      <c r="B33" s="174" t="str">
        <f ca="1">INDEX(calc!$A$20:$A$38,calc!C24)</f>
        <v>Ctrl-U</v>
      </c>
      <c r="C33" s="194" t="s">
        <v>69</v>
      </c>
      <c r="D33" s="308" t="str">
        <f ca="1">INDEX(calc!$E$20:$E$38,calc!G24)</f>
        <v>Ends configuration mode, returns to privileged EXEC mode</v>
      </c>
      <c r="E33" s="309"/>
      <c r="F33" s="304" t="str">
        <f ca="1">INDEX(calc!$A$41:$A$56,calc!C46)</f>
        <v>5</v>
      </c>
      <c r="G33" s="305"/>
      <c r="H33" s="306"/>
      <c r="I33" s="301"/>
      <c r="J33" s="302"/>
      <c r="K33" s="303"/>
      <c r="L33" s="301"/>
      <c r="M33" s="302"/>
      <c r="N33" s="303"/>
      <c r="Q33" s="337"/>
      <c r="R33" s="338"/>
      <c r="S33" s="338"/>
      <c r="T33" s="338"/>
      <c r="U33" s="339"/>
      <c r="V33" s="170"/>
      <c r="W33" s="170"/>
      <c r="X33" s="170"/>
      <c r="Y33" s="170"/>
      <c r="Z33" s="170"/>
      <c r="AA33" s="170"/>
    </row>
    <row r="34" spans="1:27" ht="30" customHeight="1" x14ac:dyDescent="0.25">
      <c r="A34" s="194"/>
      <c r="B34" s="174" t="str">
        <f ca="1">INDEX(calc!$A$20:$A$38,calc!C25)</f>
        <v>Ctrl-A</v>
      </c>
      <c r="C34" s="194" t="s">
        <v>71</v>
      </c>
      <c r="D34" s="308" t="str">
        <f ca="1">INDEX(calc!$E$20:$E$38,calc!G25)</f>
        <v>Erases a line</v>
      </c>
      <c r="E34" s="309"/>
      <c r="F34" s="304" t="str">
        <f ca="1">INDEX(calc!$A$41:$A$56,calc!C47)</f>
        <v>D</v>
      </c>
      <c r="G34" s="305"/>
      <c r="H34" s="306"/>
      <c r="I34" s="301"/>
      <c r="J34" s="302"/>
      <c r="K34" s="303"/>
      <c r="L34" s="301"/>
      <c r="M34" s="302"/>
      <c r="N34" s="303"/>
      <c r="Q34" s="170"/>
      <c r="R34" s="170"/>
      <c r="S34" s="170"/>
      <c r="T34" s="170"/>
      <c r="U34" s="170"/>
      <c r="V34" s="170"/>
      <c r="W34" s="170"/>
      <c r="X34" s="170"/>
      <c r="Y34" s="170"/>
      <c r="Z34" s="170"/>
      <c r="AA34" s="170"/>
    </row>
    <row r="35" spans="1:27" ht="30" customHeight="1" x14ac:dyDescent="0.25">
      <c r="A35" s="194"/>
      <c r="B35" s="174" t="str">
        <f ca="1">INDEX(calc!$A$20:$A$38,calc!C26)</f>
        <v>Esc+F</v>
      </c>
      <c r="C35" s="194" t="s">
        <v>73</v>
      </c>
      <c r="D35" s="308" t="str">
        <f ca="1">INDEX(calc!$E$20:$E$38,calc!G26)</f>
        <v>Shows the next command entered</v>
      </c>
      <c r="E35" s="309"/>
      <c r="F35" s="304" t="str">
        <f ca="1">INDEX(calc!$A$41:$A$56,calc!C48)</f>
        <v>7</v>
      </c>
      <c r="G35" s="305"/>
      <c r="H35" s="306"/>
      <c r="I35" s="301"/>
      <c r="J35" s="302"/>
      <c r="K35" s="303"/>
      <c r="L35" s="301"/>
      <c r="M35" s="302"/>
      <c r="N35" s="303"/>
      <c r="Q35" s="322" t="s">
        <v>518</v>
      </c>
      <c r="R35" s="323"/>
      <c r="S35" s="323"/>
      <c r="T35" s="323"/>
      <c r="U35" s="324"/>
      <c r="V35" s="170"/>
      <c r="W35" s="171">
        <v>192</v>
      </c>
      <c r="X35" s="171">
        <v>168</v>
      </c>
      <c r="Y35" s="171">
        <v>107</v>
      </c>
      <c r="Z35" s="171" t="s">
        <v>385</v>
      </c>
      <c r="AA35" s="170"/>
    </row>
    <row r="36" spans="1:27" ht="30" customHeight="1" x14ac:dyDescent="0.25">
      <c r="A36" s="194"/>
      <c r="B36" s="174" t="str">
        <f ca="1">INDEX(calc!$A$20:$A$38,calc!C27)</f>
        <v>Ctrl-W</v>
      </c>
      <c r="C36" s="194" t="s">
        <v>74</v>
      </c>
      <c r="D36" s="308" t="str">
        <f ca="1">INDEX(calc!$E$20:$E$38,calc!G27)</f>
        <v>Finishes a partial command</v>
      </c>
      <c r="E36" s="309"/>
      <c r="F36" s="304" t="str">
        <f ca="1">INDEX(calc!$A$41:$A$56,calc!C49)</f>
        <v>6</v>
      </c>
      <c r="G36" s="305"/>
      <c r="H36" s="306"/>
      <c r="I36" s="301"/>
      <c r="J36" s="302"/>
      <c r="K36" s="303"/>
      <c r="L36" s="301"/>
      <c r="M36" s="302"/>
      <c r="N36" s="303"/>
      <c r="Q36" s="337"/>
      <c r="R36" s="338"/>
      <c r="S36" s="338"/>
      <c r="T36" s="338"/>
      <c r="U36" s="339"/>
      <c r="V36" s="170"/>
      <c r="W36" s="296"/>
      <c r="X36" s="296"/>
      <c r="Y36" s="296"/>
      <c r="Z36" s="296"/>
      <c r="AA36" s="170"/>
    </row>
    <row r="37" spans="1:27" ht="30" customHeight="1" x14ac:dyDescent="0.25">
      <c r="A37" s="194"/>
      <c r="B37" s="174" t="str">
        <f ca="1">INDEX(calc!$A$20:$A$38,calc!C28)</f>
        <v>Down Arrow</v>
      </c>
      <c r="C37" s="194" t="s">
        <v>75</v>
      </c>
      <c r="D37" s="308" t="str">
        <f ca="1">INDEX(calc!$E$20:$E$38,calc!G28)</f>
        <v>Shows the last command entered</v>
      </c>
      <c r="E37" s="309"/>
      <c r="F37" s="304" t="str">
        <f ca="1">INDEX(calc!$A$41:$A$56,calc!C50)</f>
        <v>9</v>
      </c>
      <c r="G37" s="305"/>
      <c r="H37" s="306"/>
      <c r="I37" s="301"/>
      <c r="J37" s="302"/>
      <c r="K37" s="303"/>
      <c r="L37" s="301"/>
      <c r="M37" s="302"/>
      <c r="N37" s="303"/>
      <c r="Q37" s="170"/>
      <c r="R37" s="170"/>
      <c r="S37" s="170"/>
      <c r="T37" s="170"/>
      <c r="U37" s="170"/>
      <c r="V37" s="170"/>
      <c r="W37" s="318"/>
      <c r="X37" s="318"/>
      <c r="Y37" s="318"/>
      <c r="Z37" s="318"/>
      <c r="AA37" s="170"/>
    </row>
    <row r="38" spans="1:27" ht="30" customHeight="1" x14ac:dyDescent="0.25">
      <c r="A38" s="194"/>
      <c r="B38" s="174" t="str">
        <f ca="1">INDEX(calc!$A$20:$A$38,calc!C29)</f>
        <v>Ctrl-N</v>
      </c>
      <c r="C38" s="194" t="s">
        <v>77</v>
      </c>
      <c r="D38" s="308" t="str">
        <f ca="1">INDEX(calc!$E$20:$E$38,calc!G29)</f>
        <v>Moves back one character</v>
      </c>
      <c r="E38" s="309"/>
      <c r="F38" s="304">
        <f ca="1">INDEX(calc!$A$41:$A$56,calc!C51)</f>
        <v>1</v>
      </c>
      <c r="G38" s="305"/>
      <c r="H38" s="306"/>
      <c r="I38" s="301"/>
      <c r="J38" s="302"/>
      <c r="K38" s="303"/>
      <c r="L38" s="301"/>
      <c r="M38" s="302"/>
      <c r="N38" s="303"/>
      <c r="Q38" s="187"/>
      <c r="R38" s="187"/>
      <c r="S38" s="187"/>
      <c r="T38" s="187"/>
      <c r="U38" s="187"/>
      <c r="V38" s="187"/>
      <c r="W38" s="187"/>
      <c r="X38" s="187"/>
      <c r="Y38" s="187"/>
      <c r="Z38" s="187"/>
      <c r="AA38" s="170"/>
    </row>
    <row r="39" spans="1:27" ht="30" customHeight="1" x14ac:dyDescent="0.25">
      <c r="A39" s="194"/>
      <c r="B39" s="174" t="str">
        <f ca="1">INDEX(calc!$A$20:$A$38,calc!C30)</f>
        <v>Right Arrow</v>
      </c>
      <c r="C39" s="194" t="s">
        <v>79</v>
      </c>
      <c r="D39" s="308" t="str">
        <f ca="1">INDEX(calc!$E$20:$E$38,calc!G30)</f>
        <v>Shows the last command entered</v>
      </c>
      <c r="E39" s="309"/>
      <c r="F39" s="304">
        <f ca="1">INDEX(calc!$A$41:$A$56,calc!C52)</f>
        <v>2</v>
      </c>
      <c r="G39" s="305"/>
      <c r="H39" s="306"/>
      <c r="I39" s="301"/>
      <c r="J39" s="302"/>
      <c r="K39" s="303"/>
      <c r="L39" s="301"/>
      <c r="M39" s="302"/>
      <c r="N39" s="303"/>
      <c r="Q39" s="322" t="s">
        <v>518</v>
      </c>
      <c r="R39" s="323"/>
      <c r="S39" s="323"/>
      <c r="T39" s="323"/>
      <c r="U39" s="324"/>
      <c r="V39" s="170"/>
      <c r="W39" s="171">
        <v>172</v>
      </c>
      <c r="X39" s="171">
        <v>29</v>
      </c>
      <c r="Y39" s="171">
        <v>0</v>
      </c>
      <c r="Z39" s="171">
        <v>0</v>
      </c>
      <c r="AA39" s="170"/>
    </row>
    <row r="40" spans="1:27" ht="30" customHeight="1" x14ac:dyDescent="0.25">
      <c r="A40" s="194"/>
      <c r="B40" s="174" t="str">
        <f ca="1">INDEX(calc!$A$20:$A$38,calc!C31)</f>
        <v>Ctrl-E</v>
      </c>
      <c r="C40" s="194" t="s">
        <v>81</v>
      </c>
      <c r="D40" s="308" t="str">
        <f ca="1">INDEX(calc!$E$20:$E$38,calc!G31)</f>
        <v>Shows the next command entered</v>
      </c>
      <c r="E40" s="309"/>
      <c r="F40" s="344" t="str">
        <f ca="1">INDEX(calc!$A$41:$A$56,calc!C53)</f>
        <v>C</v>
      </c>
      <c r="G40" s="344"/>
      <c r="H40" s="344"/>
      <c r="I40" s="343"/>
      <c r="J40" s="343"/>
      <c r="K40" s="343"/>
      <c r="L40" s="343"/>
      <c r="M40" s="343"/>
      <c r="N40" s="343"/>
      <c r="Q40" s="337"/>
      <c r="R40" s="338"/>
      <c r="S40" s="338"/>
      <c r="T40" s="338"/>
      <c r="U40" s="339"/>
      <c r="V40" s="170"/>
      <c r="W40" s="171">
        <v>255</v>
      </c>
      <c r="X40" s="171">
        <v>255</v>
      </c>
      <c r="Y40" s="171">
        <v>240</v>
      </c>
      <c r="Z40" s="171">
        <v>0</v>
      </c>
      <c r="AA40" s="170"/>
    </row>
    <row r="41" spans="1:27" ht="30" customHeight="1" x14ac:dyDescent="0.25">
      <c r="A41" s="194"/>
      <c r="B41" s="174" t="str">
        <f ca="1">INDEX(calc!$A$20:$A$38,calc!C32)</f>
        <v>Left Arrow</v>
      </c>
      <c r="C41" s="194" t="s">
        <v>83</v>
      </c>
      <c r="D41" s="308" t="str">
        <f ca="1">INDEX(calc!$E$20:$E$38,calc!G32)</f>
        <v>Redisplays a line</v>
      </c>
      <c r="E41" s="309"/>
      <c r="F41" s="344" t="str">
        <f ca="1">INDEX(calc!$A$41:$A$56,calc!C54)</f>
        <v>B</v>
      </c>
      <c r="G41" s="344"/>
      <c r="H41" s="344"/>
      <c r="I41" s="343"/>
      <c r="J41" s="343"/>
      <c r="K41" s="343"/>
      <c r="L41" s="343"/>
      <c r="M41" s="343"/>
      <c r="N41" s="343"/>
      <c r="Q41" s="170"/>
      <c r="R41" s="170"/>
      <c r="S41" s="170"/>
      <c r="T41" s="170"/>
      <c r="U41" s="170"/>
      <c r="V41" s="170"/>
      <c r="W41" s="353"/>
      <c r="X41" s="354"/>
      <c r="Y41" s="354"/>
      <c r="Z41" s="355"/>
      <c r="AA41" s="170"/>
    </row>
    <row r="42" spans="1:27" ht="30" customHeight="1" x14ac:dyDescent="0.25">
      <c r="A42" s="194"/>
      <c r="B42" s="174" t="str">
        <f ca="1">INDEX(calc!$A$20:$A$38,calc!C33)</f>
        <v>Ctrl-D</v>
      </c>
      <c r="C42" s="194" t="s">
        <v>84</v>
      </c>
      <c r="D42" s="308" t="str">
        <f ca="1">INDEX(calc!$E$20:$E$38,calc!G33)</f>
        <v>Moves forward one character</v>
      </c>
      <c r="E42" s="309"/>
      <c r="F42" s="344" t="str">
        <f ca="1">INDEX(calc!$A$41:$A$56,calc!C55)</f>
        <v>E</v>
      </c>
      <c r="G42" s="344"/>
      <c r="H42" s="344"/>
      <c r="I42" s="343"/>
      <c r="J42" s="343"/>
      <c r="K42" s="343"/>
      <c r="L42" s="343"/>
      <c r="M42" s="343"/>
      <c r="N42" s="343"/>
      <c r="Q42" s="170"/>
      <c r="R42" s="170"/>
      <c r="S42" s="170"/>
      <c r="T42" s="170"/>
      <c r="U42" s="170"/>
      <c r="V42" s="170"/>
      <c r="W42" s="170"/>
      <c r="X42" s="170"/>
      <c r="Y42" s="170"/>
      <c r="Z42" s="170"/>
      <c r="AA42" s="170"/>
    </row>
    <row r="43" spans="1:27" ht="30" customHeight="1" x14ac:dyDescent="0.25">
      <c r="A43" s="194"/>
      <c r="B43" s="174" t="str">
        <f ca="1">INDEX(calc!$A$20:$A$38,calc!C34)</f>
        <v>Ctrl-R</v>
      </c>
      <c r="C43" s="194" t="s">
        <v>86</v>
      </c>
      <c r="D43" s="308" t="str">
        <f ca="1">INDEX(calc!$E$20:$E$38,calc!G34)</f>
        <v>Erases a word</v>
      </c>
      <c r="E43" s="309"/>
      <c r="F43" s="344" t="str">
        <f ca="1">INDEX(calc!$A$41:$A$56,calc!C56)</f>
        <v>3</v>
      </c>
      <c r="G43" s="344"/>
      <c r="H43" s="344"/>
      <c r="I43" s="343"/>
      <c r="J43" s="343"/>
      <c r="K43" s="343"/>
      <c r="L43" s="343"/>
      <c r="M43" s="343"/>
      <c r="N43" s="343"/>
      <c r="Q43" s="198" t="s">
        <v>519</v>
      </c>
      <c r="R43" s="199"/>
      <c r="S43" s="199"/>
      <c r="T43" s="199"/>
      <c r="U43" s="200"/>
      <c r="V43" s="170"/>
      <c r="W43" s="171">
        <v>172</v>
      </c>
      <c r="X43" s="171">
        <v>27</v>
      </c>
      <c r="Y43" s="171">
        <v>123</v>
      </c>
      <c r="Z43" s="171" t="s">
        <v>384</v>
      </c>
    </row>
    <row r="44" spans="1:27" ht="30" customHeight="1" x14ac:dyDescent="0.25">
      <c r="A44" s="194"/>
      <c r="B44" s="174" t="str">
        <f ca="1">INDEX(calc!$A$20:$A$38,calc!C35)</f>
        <v>Ctrl-Z</v>
      </c>
      <c r="C44" s="194" t="s">
        <v>88</v>
      </c>
      <c r="D44" s="308" t="str">
        <f ca="1">INDEX(calc!$E$20:$E$38,calc!G35)</f>
        <v>Moves forward one character</v>
      </c>
      <c r="E44" s="309"/>
      <c r="Q44" s="201"/>
      <c r="R44" s="170"/>
      <c r="S44" s="170"/>
      <c r="T44" s="170"/>
      <c r="U44" s="170"/>
      <c r="V44" s="170"/>
      <c r="W44" s="171"/>
      <c r="X44" s="171"/>
      <c r="Y44" s="171"/>
      <c r="Z44" s="171"/>
    </row>
    <row r="45" spans="1:27" ht="30" customHeight="1" x14ac:dyDescent="0.25">
      <c r="A45" s="194"/>
      <c r="B45" s="174" t="str">
        <f ca="1">INDEX(calc!$A$20:$A$38,calc!C36)</f>
        <v>Ctrl-P</v>
      </c>
      <c r="C45" s="194" t="s">
        <v>89</v>
      </c>
      <c r="D45" s="308" t="str">
        <f ca="1">INDEX(calc!$E$20:$E$38,calc!G36)</f>
        <v>Moves back one character</v>
      </c>
      <c r="E45" s="309"/>
      <c r="Q45" s="201"/>
      <c r="R45" s="170"/>
      <c r="S45" s="170"/>
      <c r="T45" s="170"/>
      <c r="U45" s="170"/>
      <c r="V45" s="170"/>
      <c r="W45" s="182"/>
      <c r="X45" s="182"/>
      <c r="Y45" s="182"/>
      <c r="Z45" s="182"/>
    </row>
    <row r="46" spans="1:27" ht="30" customHeight="1" x14ac:dyDescent="0.25">
      <c r="A46" s="194"/>
      <c r="B46" s="174" t="str">
        <f ca="1">INDEX(calc!$A$20:$A$38,calc!C37)</f>
        <v>Backspace</v>
      </c>
      <c r="C46" s="194" t="s">
        <v>90</v>
      </c>
      <c r="D46" s="308" t="str">
        <f ca="1">INDEX(calc!$E$20:$E$38,calc!G37)</f>
        <v>Deletes one character to the left of the cursor</v>
      </c>
      <c r="E46" s="309"/>
      <c r="Q46" s="201"/>
      <c r="R46" s="170"/>
      <c r="S46" s="170"/>
      <c r="T46" s="170"/>
      <c r="U46" s="170"/>
      <c r="V46" s="170"/>
      <c r="W46" s="202"/>
      <c r="X46" s="170"/>
      <c r="Y46" s="203"/>
      <c r="Z46" s="170"/>
    </row>
    <row r="47" spans="1:27" ht="30" customHeight="1" x14ac:dyDescent="0.25">
      <c r="A47" s="194"/>
      <c r="B47" s="174" t="str">
        <f ca="1">INDEX(calc!$A$20:$A$38,calc!C38)</f>
        <v>Up Arrow</v>
      </c>
      <c r="C47" s="194" t="s">
        <v>92</v>
      </c>
      <c r="D47" s="308" t="str">
        <f ca="1">INDEX(calc!$E$20:$E$38,calc!G38)</f>
        <v>Moves the cursor to the end of the current line</v>
      </c>
      <c r="E47" s="309"/>
      <c r="Q47" s="201"/>
      <c r="R47" s="170"/>
      <c r="S47" s="170"/>
      <c r="T47" s="170"/>
      <c r="U47" s="170"/>
      <c r="V47" s="170"/>
      <c r="W47" s="170"/>
      <c r="X47" s="170"/>
      <c r="Y47" s="170"/>
      <c r="Z47" s="170"/>
    </row>
    <row r="48" spans="1:27" ht="30" customHeight="1" x14ac:dyDescent="0.25">
      <c r="G48" s="204"/>
      <c r="Q48" s="198" t="s">
        <v>519</v>
      </c>
      <c r="R48" s="199"/>
      <c r="S48" s="199"/>
      <c r="T48" s="199"/>
      <c r="U48" s="200"/>
      <c r="V48" s="170"/>
      <c r="W48" s="171">
        <v>192</v>
      </c>
      <c r="X48" s="171">
        <v>168</v>
      </c>
      <c r="Y48" s="171">
        <v>194</v>
      </c>
      <c r="Z48" s="171" t="s">
        <v>398</v>
      </c>
    </row>
    <row r="49" spans="1:27" ht="30" customHeight="1" x14ac:dyDescent="0.25">
      <c r="G49" s="204"/>
      <c r="Q49" s="201"/>
      <c r="R49" s="170"/>
      <c r="S49" s="170"/>
      <c r="T49" s="170"/>
      <c r="U49" s="170"/>
      <c r="V49" s="170"/>
      <c r="W49" s="171"/>
      <c r="X49" s="171"/>
      <c r="Y49" s="171"/>
      <c r="Z49" s="171"/>
    </row>
    <row r="50" spans="1:27" ht="30" customHeight="1" x14ac:dyDescent="0.25">
      <c r="G50" s="204"/>
      <c r="Q50" s="201"/>
      <c r="R50" s="170"/>
      <c r="S50" s="170"/>
      <c r="T50" s="170"/>
      <c r="U50" s="170"/>
      <c r="V50" s="170"/>
      <c r="W50" s="182"/>
      <c r="X50" s="182"/>
      <c r="Y50" s="182"/>
      <c r="Z50" s="182"/>
    </row>
    <row r="51" spans="1:27" ht="30" customHeight="1" x14ac:dyDescent="0.25">
      <c r="G51" s="204"/>
      <c r="Q51" s="201"/>
      <c r="R51" s="170"/>
      <c r="S51" s="170"/>
      <c r="T51" s="170"/>
      <c r="U51" s="170"/>
      <c r="V51" s="170"/>
      <c r="W51" s="182"/>
      <c r="X51" s="182"/>
      <c r="Y51" s="182"/>
      <c r="Z51" s="182"/>
    </row>
    <row r="52" spans="1:27" ht="30" customHeight="1" x14ac:dyDescent="0.25">
      <c r="A52" s="190"/>
      <c r="B52" s="190"/>
      <c r="C52" s="190"/>
      <c r="D52" s="190"/>
      <c r="E52" s="190"/>
      <c r="Q52" s="170"/>
      <c r="R52" s="170"/>
      <c r="S52" s="170"/>
      <c r="T52" s="170"/>
      <c r="U52" s="170"/>
      <c r="V52" s="170"/>
      <c r="W52" s="170"/>
      <c r="X52" s="170"/>
      <c r="Y52" s="170"/>
      <c r="Z52" s="170"/>
      <c r="AA52" s="187"/>
    </row>
    <row r="53" spans="1:27" ht="30" customHeight="1" x14ac:dyDescent="0.25">
      <c r="A53" s="205"/>
      <c r="B53" s="288" t="s">
        <v>174</v>
      </c>
      <c r="C53" s="288"/>
      <c r="D53" s="288"/>
      <c r="F53" s="307" t="s">
        <v>130</v>
      </c>
      <c r="G53" s="307"/>
      <c r="H53" s="307"/>
      <c r="I53" s="307"/>
      <c r="J53" s="307"/>
      <c r="K53" s="307"/>
      <c r="L53" s="307"/>
      <c r="M53" s="307"/>
      <c r="N53" s="307"/>
      <c r="O53" s="307"/>
      <c r="P53" s="307"/>
      <c r="Q53" s="310" t="s">
        <v>520</v>
      </c>
      <c r="R53" s="310"/>
      <c r="S53" s="310"/>
      <c r="T53" s="171">
        <v>176</v>
      </c>
      <c r="U53" s="171">
        <v>186</v>
      </c>
      <c r="V53" s="171">
        <v>0</v>
      </c>
      <c r="W53" s="171">
        <v>0</v>
      </c>
      <c r="X53" s="182"/>
      <c r="Y53" s="182"/>
      <c r="Z53" s="182"/>
      <c r="AA53" s="170"/>
    </row>
    <row r="54" spans="1:27" ht="30" customHeight="1" x14ac:dyDescent="0.25">
      <c r="A54" s="186"/>
      <c r="B54" s="294" t="s">
        <v>175</v>
      </c>
      <c r="C54" s="294"/>
      <c r="D54" s="177" t="s">
        <v>176</v>
      </c>
      <c r="F54" s="207" t="s">
        <v>235</v>
      </c>
      <c r="G54" s="345" t="s">
        <v>131</v>
      </c>
      <c r="H54" s="345"/>
      <c r="I54" s="345" t="s">
        <v>132</v>
      </c>
      <c r="J54" s="345"/>
      <c r="K54" s="176"/>
      <c r="L54" s="345" t="s">
        <v>60</v>
      </c>
      <c r="M54" s="345"/>
      <c r="N54" s="345"/>
      <c r="O54" s="345"/>
      <c r="P54" s="345"/>
      <c r="Q54" s="310" t="s">
        <v>521</v>
      </c>
      <c r="R54" s="310"/>
      <c r="S54" s="310"/>
      <c r="T54" s="356">
        <v>84</v>
      </c>
      <c r="U54" s="357"/>
      <c r="V54" s="357"/>
      <c r="W54" s="358"/>
      <c r="X54" s="182"/>
      <c r="Y54" s="182"/>
      <c r="Z54" s="182"/>
      <c r="AA54" s="170"/>
    </row>
    <row r="55" spans="1:27" ht="30" customHeight="1" x14ac:dyDescent="0.25">
      <c r="B55" s="294"/>
      <c r="C55" s="294"/>
      <c r="D55" s="208" t="str">
        <f ca="1">INDEX(calc!$A$70:$A$92,calc!C70)</f>
        <v>255.255.248.0</v>
      </c>
      <c r="F55" s="174"/>
      <c r="G55" s="297" t="str">
        <f ca="1">INDEX(calc!$E$59:$E$67,calc!G59)</f>
        <v>ROM Monitor</v>
      </c>
      <c r="H55" s="297"/>
      <c r="I55" s="299"/>
      <c r="J55" s="299"/>
      <c r="K55" s="207" t="s">
        <v>61</v>
      </c>
      <c r="L55" s="295" t="str">
        <f ca="1">INDEX(calc!$A$59:$A$67,calc!C59)</f>
        <v>Holds packet buffers, routing tables, software and data structures. running-config</v>
      </c>
      <c r="M55" s="295"/>
      <c r="N55" s="295"/>
      <c r="O55" s="295"/>
      <c r="P55" s="295"/>
      <c r="Q55" s="311" t="s">
        <v>522</v>
      </c>
      <c r="R55" s="312"/>
      <c r="S55" s="313"/>
      <c r="T55" s="171"/>
      <c r="U55" s="171"/>
      <c r="V55" s="171"/>
      <c r="W55" s="171"/>
      <c r="X55" s="182"/>
      <c r="Y55" s="182"/>
      <c r="Z55" s="182"/>
      <c r="AA55" s="170"/>
    </row>
    <row r="56" spans="1:27" ht="30" customHeight="1" x14ac:dyDescent="0.25">
      <c r="B56" s="294"/>
      <c r="C56" s="294"/>
      <c r="D56" s="208" t="str">
        <f ca="1">INDEX(calc!$A$70:$A$92,calc!C71)</f>
        <v>255.255.128.0</v>
      </c>
      <c r="F56" s="174"/>
      <c r="G56" s="297" t="str">
        <f ca="1">INDEX(calc!$E$59:$E$67,calc!G60)</f>
        <v>Mini IOS</v>
      </c>
      <c r="H56" s="297"/>
      <c r="I56" s="299"/>
      <c r="J56" s="299"/>
      <c r="K56" s="207" t="s">
        <v>63</v>
      </c>
      <c r="L56" s="295" t="str">
        <f ca="1">INDEX(calc!$A$59:$A$67,calc!C60)</f>
        <v>Used to start and maintain the router</v>
      </c>
      <c r="M56" s="295"/>
      <c r="N56" s="295"/>
      <c r="O56" s="295"/>
      <c r="P56" s="295"/>
      <c r="Q56" s="311" t="s">
        <v>523</v>
      </c>
      <c r="R56" s="312"/>
      <c r="S56" s="313"/>
      <c r="T56" s="171"/>
      <c r="U56" s="171"/>
      <c r="V56" s="171"/>
      <c r="W56" s="171"/>
      <c r="X56" s="170" t="s">
        <v>399</v>
      </c>
      <c r="Y56" s="203"/>
      <c r="Z56" s="170"/>
      <c r="AA56" s="170"/>
    </row>
    <row r="57" spans="1:27" ht="30" customHeight="1" x14ac:dyDescent="0.25">
      <c r="B57" s="294"/>
      <c r="C57" s="294"/>
      <c r="D57" s="208" t="str">
        <f ca="1">INDEX(calc!$A$70:$A$92,calc!C72)</f>
        <v>255.255.255.252</v>
      </c>
      <c r="F57" s="174"/>
      <c r="G57" s="297" t="str">
        <f ca="1">INDEX(calc!$E$59:$E$67,calc!G61)</f>
        <v>ROM</v>
      </c>
      <c r="H57" s="297"/>
      <c r="I57" s="299"/>
      <c r="J57" s="299"/>
      <c r="K57" s="207" t="s">
        <v>65</v>
      </c>
      <c r="L57" s="295" t="str">
        <f ca="1">INDEX(calc!$A$59:$A$67,calc!C61)</f>
        <v>Used to store the IOS. Not erased when the router is reloaded. An EEPROM chip.</v>
      </c>
      <c r="M57" s="295"/>
      <c r="N57" s="295"/>
      <c r="O57" s="295"/>
      <c r="P57" s="295"/>
      <c r="Q57" s="310" t="s">
        <v>524</v>
      </c>
      <c r="R57" s="310"/>
      <c r="S57" s="310"/>
      <c r="T57" s="296"/>
      <c r="U57" s="296"/>
      <c r="V57" s="182"/>
      <c r="W57" s="182"/>
      <c r="X57" s="170"/>
      <c r="Y57" s="170"/>
      <c r="Z57" s="170"/>
      <c r="AA57" s="170"/>
    </row>
    <row r="58" spans="1:27" ht="30" customHeight="1" x14ac:dyDescent="0.25">
      <c r="B58" s="294"/>
      <c r="C58" s="294"/>
      <c r="D58" s="208" t="str">
        <f ca="1">INDEX(calc!$A$70:$A$92,calc!C73)</f>
        <v>255.192.0.0</v>
      </c>
      <c r="F58" s="174"/>
      <c r="G58" s="297" t="str">
        <f ca="1">INDEX(calc!$E$59:$E$67,calc!G62)</f>
        <v>Configuration Register</v>
      </c>
      <c r="H58" s="297"/>
      <c r="I58" s="299"/>
      <c r="J58" s="299"/>
      <c r="K58" s="207" t="s">
        <v>67</v>
      </c>
      <c r="L58" s="295" t="str">
        <f ca="1">INDEX(calc!$A$59:$A$67,calc!C62)</f>
        <v>Also called RXBOOT or bootloader, Small IOS in ROM can be used to bring up an interface and load a Cisco IOS</v>
      </c>
      <c r="M58" s="295"/>
      <c r="N58" s="295"/>
      <c r="O58" s="295"/>
      <c r="P58" s="295"/>
      <c r="Q58" s="210"/>
      <c r="R58" s="170"/>
      <c r="S58" s="170"/>
      <c r="T58" s="170"/>
      <c r="U58" s="170"/>
      <c r="V58" s="170"/>
      <c r="W58" s="182"/>
      <c r="X58" s="182"/>
      <c r="Y58" s="182"/>
      <c r="Z58" s="182"/>
      <c r="AA58" s="170"/>
    </row>
    <row r="59" spans="1:27" ht="30" customHeight="1" x14ac:dyDescent="0.25">
      <c r="B59" s="294"/>
      <c r="C59" s="294"/>
      <c r="D59" s="208" t="str">
        <f ca="1">INDEX(calc!$A$70:$A$92,calc!C74)</f>
        <v>255.255.192.0</v>
      </c>
      <c r="F59" s="174"/>
      <c r="G59" s="297" t="str">
        <f ca="1">INDEX(calc!$E$59:$E$67,calc!G63)</f>
        <v>P.O.S.T.</v>
      </c>
      <c r="H59" s="297"/>
      <c r="I59" s="299"/>
      <c r="J59" s="299"/>
      <c r="K59" s="207" t="s">
        <v>69</v>
      </c>
      <c r="L59" s="295" t="str">
        <f ca="1">INDEX(calc!$A$59:$A$67,calc!C63)</f>
        <v>Used for manufacturer testing and troubleshooting</v>
      </c>
      <c r="M59" s="295"/>
      <c r="N59" s="295"/>
      <c r="O59" s="295"/>
      <c r="P59" s="295"/>
      <c r="Q59" s="310" t="s">
        <v>520</v>
      </c>
      <c r="R59" s="310"/>
      <c r="S59" s="310"/>
      <c r="T59" s="171">
        <v>197</v>
      </c>
      <c r="U59" s="171">
        <v>36</v>
      </c>
      <c r="V59" s="171">
        <v>159</v>
      </c>
      <c r="W59" s="171">
        <v>0</v>
      </c>
      <c r="X59" s="182"/>
      <c r="Y59" s="182"/>
      <c r="Z59" s="182"/>
      <c r="AA59" s="170"/>
    </row>
    <row r="60" spans="1:27" ht="30" customHeight="1" x14ac:dyDescent="0.25">
      <c r="B60" s="294"/>
      <c r="C60" s="294"/>
      <c r="D60" s="208" t="str">
        <f ca="1">INDEX(calc!$A$70:$A$92,calc!C75)</f>
        <v>255.252.0.0</v>
      </c>
      <c r="F60" s="174"/>
      <c r="G60" s="297" t="str">
        <f ca="1">INDEX(calc!$E$59:$E$67,calc!G64)</f>
        <v>RAM</v>
      </c>
      <c r="H60" s="297"/>
      <c r="I60" s="299"/>
      <c r="J60" s="299"/>
      <c r="K60" s="207" t="s">
        <v>71</v>
      </c>
      <c r="L60" s="295" t="str">
        <f ca="1">INDEX(calc!$A$59:$A$67,calc!C64)</f>
        <v>Boots router and loads IOS</v>
      </c>
      <c r="M60" s="295"/>
      <c r="N60" s="295"/>
      <c r="O60" s="295"/>
      <c r="P60" s="295"/>
      <c r="Q60" s="310" t="s">
        <v>521</v>
      </c>
      <c r="R60" s="310"/>
      <c r="S60" s="310"/>
      <c r="T60" s="356">
        <v>6</v>
      </c>
      <c r="U60" s="357"/>
      <c r="V60" s="357"/>
      <c r="W60" s="358"/>
      <c r="X60" s="182"/>
      <c r="Y60" s="182"/>
      <c r="Z60" s="182"/>
      <c r="AA60" s="170"/>
    </row>
    <row r="61" spans="1:27" ht="30" customHeight="1" x14ac:dyDescent="0.25">
      <c r="B61" s="294"/>
      <c r="C61" s="294"/>
      <c r="D61" s="208" t="str">
        <f ca="1">INDEX(calc!$A$70:$A$92,calc!C76)</f>
        <v>255.254.0.0</v>
      </c>
      <c r="F61" s="177"/>
      <c r="G61" s="297" t="str">
        <f ca="1">INDEX(calc!$E$59:$E$67,calc!G65)</f>
        <v>Flash memory</v>
      </c>
      <c r="H61" s="297"/>
      <c r="I61" s="299"/>
      <c r="J61" s="299"/>
      <c r="K61" s="207" t="s">
        <v>73</v>
      </c>
      <c r="L61" s="295" t="str">
        <f ca="1">INDEX(calc!$A$59:$A$67,calc!C65)</f>
        <v>Used to hold router configuration. Not erased when reloaded.</v>
      </c>
      <c r="M61" s="295"/>
      <c r="N61" s="295"/>
      <c r="O61" s="295"/>
      <c r="P61" s="295"/>
      <c r="Q61" s="311" t="s">
        <v>522</v>
      </c>
      <c r="R61" s="312"/>
      <c r="S61" s="313"/>
      <c r="T61" s="171"/>
      <c r="U61" s="171"/>
      <c r="V61" s="171"/>
      <c r="W61" s="171"/>
      <c r="X61" s="170"/>
      <c r="Y61" s="170"/>
      <c r="Z61" s="170"/>
      <c r="AA61" s="211"/>
    </row>
    <row r="62" spans="1:27" ht="30" customHeight="1" x14ac:dyDescent="0.25">
      <c r="B62" s="294"/>
      <c r="C62" s="294"/>
      <c r="D62" s="208" t="str">
        <f ca="1">INDEX(calc!$A$70:$A$92,calc!C77)</f>
        <v>255.255.252.0</v>
      </c>
      <c r="F62" s="174"/>
      <c r="G62" s="297" t="str">
        <f ca="1">INDEX(calc!$E$59:$E$67,calc!G66)</f>
        <v>Bootstrap</v>
      </c>
      <c r="H62" s="297"/>
      <c r="I62" s="299"/>
      <c r="J62" s="299"/>
      <c r="K62" s="207" t="s">
        <v>74</v>
      </c>
      <c r="L62" s="295" t="str">
        <f ca="1">INDEX(calc!$A$59:$A$67,calc!C66)</f>
        <v>Controls how the router boots</v>
      </c>
      <c r="M62" s="295"/>
      <c r="N62" s="295"/>
      <c r="O62" s="295"/>
      <c r="P62" s="295"/>
      <c r="Q62" s="311" t="s">
        <v>523</v>
      </c>
      <c r="R62" s="312"/>
      <c r="S62" s="313"/>
      <c r="T62" s="171"/>
      <c r="U62" s="171"/>
      <c r="V62" s="171"/>
      <c r="W62" s="171"/>
      <c r="X62" s="170" t="s">
        <v>399</v>
      </c>
      <c r="Y62" s="170"/>
      <c r="Z62" s="170"/>
      <c r="AA62" s="211"/>
    </row>
    <row r="63" spans="1:27" ht="30" customHeight="1" x14ac:dyDescent="0.25">
      <c r="B63" s="294"/>
      <c r="C63" s="294"/>
      <c r="D63" s="208" t="str">
        <f ca="1">INDEX(calc!$A$70:$A$92,calc!C78)</f>
        <v>255.255.254.0</v>
      </c>
      <c r="F63" s="174"/>
      <c r="G63" s="297" t="str">
        <f ca="1">INDEX(calc!$E$59:$E$67,calc!G67)</f>
        <v>NVRAM</v>
      </c>
      <c r="H63" s="297"/>
      <c r="I63" s="299"/>
      <c r="J63" s="299"/>
      <c r="K63" s="207" t="s">
        <v>75</v>
      </c>
      <c r="L63" s="295" t="str">
        <f ca="1">INDEX(calc!$A$59:$A$67,calc!C67)</f>
        <v>Checks basic functionality of router hardware and determines which interfaces are present</v>
      </c>
      <c r="M63" s="295"/>
      <c r="N63" s="295"/>
      <c r="O63" s="295"/>
      <c r="P63" s="295"/>
      <c r="Q63" s="310" t="s">
        <v>524</v>
      </c>
      <c r="R63" s="310"/>
      <c r="S63" s="310"/>
      <c r="T63" s="296"/>
      <c r="U63" s="296"/>
      <c r="V63" s="182"/>
      <c r="W63" s="182"/>
      <c r="X63" s="182"/>
      <c r="Y63" s="182"/>
      <c r="Z63" s="182"/>
      <c r="AA63" s="170"/>
    </row>
    <row r="64" spans="1:27" ht="30" customHeight="1" x14ac:dyDescent="0.25">
      <c r="B64" s="294"/>
      <c r="C64" s="294"/>
      <c r="D64" s="208" t="str">
        <f ca="1">INDEX(calc!$A$70:$A$92,calc!C79)</f>
        <v>255.0.0.0</v>
      </c>
      <c r="F64" s="190"/>
      <c r="Q64" s="210"/>
      <c r="R64" s="170"/>
      <c r="S64" s="170"/>
      <c r="T64" s="170"/>
      <c r="U64" s="170"/>
      <c r="V64" s="170"/>
      <c r="W64" s="182"/>
      <c r="X64" s="182"/>
      <c r="Y64" s="182"/>
      <c r="Z64" s="182"/>
      <c r="AA64" s="170"/>
    </row>
    <row r="65" spans="1:27" ht="30" customHeight="1" x14ac:dyDescent="0.25">
      <c r="B65" s="294"/>
      <c r="C65" s="294"/>
      <c r="D65" s="208" t="str">
        <f ca="1">INDEX(calc!$A$70:$A$92,calc!C80)</f>
        <v>255.255.255.128</v>
      </c>
      <c r="F65" s="288" t="s">
        <v>279</v>
      </c>
      <c r="G65" s="288"/>
      <c r="H65" s="288"/>
      <c r="I65" s="288"/>
      <c r="J65" s="288"/>
      <c r="K65" s="288"/>
      <c r="L65" s="288"/>
      <c r="M65" s="288"/>
      <c r="Q65" s="310" t="s">
        <v>237</v>
      </c>
      <c r="R65" s="310"/>
      <c r="S65" s="310"/>
      <c r="T65" s="171">
        <v>27</v>
      </c>
      <c r="U65" s="171">
        <v>136</v>
      </c>
      <c r="V65" s="171">
        <v>137</v>
      </c>
      <c r="W65" s="171">
        <v>90</v>
      </c>
      <c r="X65" s="212" t="s">
        <v>258</v>
      </c>
      <c r="Y65" s="182"/>
      <c r="Z65" s="182"/>
      <c r="AA65" s="170"/>
    </row>
    <row r="66" spans="1:27" ht="30" customHeight="1" x14ac:dyDescent="0.25">
      <c r="B66" s="294"/>
      <c r="C66" s="294"/>
      <c r="D66" s="208" t="str">
        <f ca="1">INDEX(calc!$A$70:$A$92,calc!C81)</f>
        <v>255.255.255.192</v>
      </c>
      <c r="F66" s="296" t="s">
        <v>235</v>
      </c>
      <c r="G66" s="296"/>
      <c r="H66" s="213"/>
      <c r="I66" s="298" t="s">
        <v>60</v>
      </c>
      <c r="J66" s="298"/>
      <c r="K66" s="298"/>
      <c r="L66" s="298"/>
      <c r="M66" s="298"/>
      <c r="Q66" s="311" t="s">
        <v>525</v>
      </c>
      <c r="R66" s="312"/>
      <c r="S66" s="313"/>
      <c r="T66" s="171"/>
      <c r="U66" s="171"/>
      <c r="V66" s="171"/>
      <c r="W66" s="171"/>
      <c r="X66" s="214"/>
      <c r="Y66" s="170"/>
      <c r="Z66" s="170"/>
      <c r="AA66" s="170"/>
    </row>
    <row r="67" spans="1:27" ht="30" customHeight="1" x14ac:dyDescent="0.25">
      <c r="B67" s="294"/>
      <c r="C67" s="294"/>
      <c r="D67" s="208" t="str">
        <f ca="1">INDEX(calc!$A$70:$A$92,calc!C82)</f>
        <v>255.128.0.0</v>
      </c>
      <c r="F67" s="296"/>
      <c r="G67" s="296"/>
      <c r="H67" s="171" t="s">
        <v>61</v>
      </c>
      <c r="I67" s="298" t="str">
        <f ca="1">INDEX(calc!$A$133:$A$138,calc!C133)</f>
        <v>Bootstrap code executed</v>
      </c>
      <c r="J67" s="298"/>
      <c r="K67" s="298"/>
      <c r="L67" s="298"/>
      <c r="M67" s="298"/>
      <c r="Q67" s="310" t="s">
        <v>526</v>
      </c>
      <c r="R67" s="310"/>
      <c r="S67" s="310"/>
      <c r="T67" s="171"/>
      <c r="U67" s="171"/>
      <c r="V67" s="171"/>
      <c r="W67" s="171"/>
      <c r="X67" s="214"/>
      <c r="Y67" s="170"/>
      <c r="Z67" s="170"/>
      <c r="AA67" s="170"/>
    </row>
    <row r="68" spans="1:27" ht="30" customHeight="1" x14ac:dyDescent="0.25">
      <c r="B68" s="294"/>
      <c r="C68" s="294"/>
      <c r="D68" s="208" t="str">
        <f ca="1">INDEX(calc!$A$70:$A$92,calc!C83)</f>
        <v>255.240.0.0</v>
      </c>
      <c r="F68" s="296"/>
      <c r="G68" s="296"/>
      <c r="H68" s="171" t="s">
        <v>63</v>
      </c>
      <c r="I68" s="298" t="str">
        <f ca="1">INDEX(calc!$A$133:$A$138,calc!C134)</f>
        <v>Bootstrap looks for &amp; loads IOS</v>
      </c>
      <c r="J68" s="298"/>
      <c r="K68" s="298"/>
      <c r="L68" s="298"/>
      <c r="M68" s="298"/>
      <c r="Q68" s="311" t="s">
        <v>527</v>
      </c>
      <c r="R68" s="312"/>
      <c r="S68" s="313"/>
      <c r="T68" s="171"/>
      <c r="U68" s="171"/>
      <c r="V68" s="171"/>
      <c r="W68" s="171"/>
      <c r="X68" s="215"/>
      <c r="Y68" s="182"/>
      <c r="Z68" s="182"/>
      <c r="AA68" s="170"/>
    </row>
    <row r="69" spans="1:27" ht="30" customHeight="1" x14ac:dyDescent="0.25">
      <c r="F69" s="296"/>
      <c r="G69" s="296"/>
      <c r="H69" s="171" t="s">
        <v>65</v>
      </c>
      <c r="I69" s="298" t="str">
        <f ca="1">INDEX(calc!$A$133:$A$138,calc!C135)</f>
        <v>Router copies start-up config into RAM</v>
      </c>
      <c r="J69" s="298"/>
      <c r="K69" s="298"/>
      <c r="L69" s="298"/>
      <c r="M69" s="298"/>
      <c r="Q69" s="210"/>
      <c r="R69" s="170"/>
      <c r="S69" s="170"/>
      <c r="T69" s="170"/>
      <c r="U69" s="170"/>
      <c r="V69" s="170"/>
      <c r="W69" s="182"/>
      <c r="X69" s="215"/>
      <c r="Y69" s="182"/>
      <c r="Z69" s="182"/>
      <c r="AA69" s="170"/>
    </row>
    <row r="70" spans="1:27" ht="30" customHeight="1" x14ac:dyDescent="0.25">
      <c r="F70" s="296"/>
      <c r="G70" s="296"/>
      <c r="H70" s="171" t="s">
        <v>67</v>
      </c>
      <c r="I70" s="298" t="str">
        <f ca="1">INDEX(calc!$A$133:$A$138,calc!C136)</f>
        <v>Router performs a POST</v>
      </c>
      <c r="J70" s="298"/>
      <c r="K70" s="298"/>
      <c r="L70" s="298"/>
      <c r="M70" s="298"/>
      <c r="Q70" s="359" t="s">
        <v>400</v>
      </c>
      <c r="R70" s="359"/>
      <c r="S70" s="359"/>
      <c r="T70" s="359"/>
      <c r="U70" s="182"/>
      <c r="V70" s="182"/>
      <c r="W70" s="182"/>
      <c r="X70" s="215"/>
      <c r="Y70" s="182"/>
      <c r="Z70" s="182"/>
      <c r="AA70" s="170"/>
    </row>
    <row r="71" spans="1:27" ht="30" customHeight="1" x14ac:dyDescent="0.25">
      <c r="F71" s="296"/>
      <c r="G71" s="296"/>
      <c r="H71" s="171" t="s">
        <v>69</v>
      </c>
      <c r="I71" s="298" t="str">
        <f ca="1">INDEX(calc!$A$133:$A$138,calc!C137)</f>
        <v>Checks configuration register</v>
      </c>
      <c r="J71" s="298"/>
      <c r="K71" s="298"/>
      <c r="L71" s="298"/>
      <c r="M71" s="298"/>
      <c r="Q71" s="359"/>
      <c r="R71" s="359"/>
      <c r="S71" s="359"/>
      <c r="T71" s="359"/>
      <c r="U71" s="216"/>
      <c r="V71" s="216"/>
      <c r="W71" s="216"/>
      <c r="X71" s="214"/>
      <c r="Y71" s="211"/>
      <c r="Z71" s="211"/>
      <c r="AA71" s="211"/>
    </row>
    <row r="72" spans="1:27" ht="30" customHeight="1" x14ac:dyDescent="0.25">
      <c r="F72" s="296"/>
      <c r="G72" s="296"/>
      <c r="H72" s="171" t="s">
        <v>71</v>
      </c>
      <c r="I72" s="298" t="str">
        <f ca="1">INDEX(calc!$A$133:$A$138,calc!C138)</f>
        <v>IOS looks for valid configuration file</v>
      </c>
      <c r="J72" s="298"/>
      <c r="K72" s="298"/>
      <c r="L72" s="298"/>
      <c r="M72" s="298"/>
      <c r="Q72" s="171"/>
      <c r="R72" s="171"/>
      <c r="S72" s="171"/>
      <c r="T72" s="171"/>
      <c r="U72" s="216"/>
      <c r="V72" s="216"/>
      <c r="W72" s="216"/>
      <c r="X72" s="214"/>
      <c r="Y72" s="211"/>
      <c r="Z72" s="211"/>
      <c r="AA72" s="211"/>
    </row>
    <row r="73" spans="1:27" ht="30" customHeight="1" x14ac:dyDescent="0.25">
      <c r="Q73" s="210"/>
      <c r="R73" s="210"/>
      <c r="S73" s="210"/>
      <c r="T73" s="182"/>
      <c r="U73" s="216"/>
      <c r="V73" s="216"/>
      <c r="W73" s="216"/>
      <c r="X73" s="214"/>
      <c r="Y73" s="211"/>
      <c r="Z73" s="211"/>
      <c r="AA73" s="211"/>
    </row>
    <row r="74" spans="1:27" ht="30" customHeight="1" x14ac:dyDescent="0.25">
      <c r="Q74" s="359" t="s">
        <v>390</v>
      </c>
      <c r="R74" s="359"/>
      <c r="S74" s="359"/>
      <c r="T74" s="359"/>
      <c r="U74" s="170"/>
      <c r="V74" s="170"/>
      <c r="W74" s="170"/>
      <c r="X74" s="214"/>
      <c r="Y74" s="211"/>
      <c r="Z74" s="211"/>
      <c r="AA74" s="211"/>
    </row>
    <row r="75" spans="1:27" ht="30" customHeight="1" x14ac:dyDescent="0.25">
      <c r="Q75" s="359"/>
      <c r="R75" s="359"/>
      <c r="S75" s="359"/>
      <c r="T75" s="359"/>
      <c r="U75" s="182"/>
      <c r="V75" s="182"/>
      <c r="W75" s="182"/>
      <c r="X75" s="215"/>
      <c r="Y75" s="211"/>
      <c r="Z75" s="211"/>
      <c r="AA75" s="211"/>
    </row>
    <row r="76" spans="1:27" ht="30" customHeight="1" x14ac:dyDescent="0.25">
      <c r="Q76" s="171"/>
      <c r="R76" s="171"/>
      <c r="S76" s="171"/>
      <c r="T76" s="171"/>
      <c r="U76" s="216"/>
      <c r="V76" s="216"/>
      <c r="W76" s="216"/>
      <c r="X76" s="214"/>
      <c r="Y76" s="211"/>
      <c r="Z76" s="211"/>
      <c r="AA76" s="211"/>
    </row>
    <row r="77" spans="1:27" ht="30" customHeight="1" x14ac:dyDescent="0.25">
      <c r="Q77" s="182"/>
      <c r="R77" s="182"/>
      <c r="S77" s="182"/>
      <c r="T77" s="182"/>
      <c r="U77" s="216"/>
      <c r="V77" s="216"/>
      <c r="W77" s="216"/>
      <c r="X77" s="214"/>
      <c r="Y77" s="211"/>
      <c r="Z77" s="211"/>
      <c r="AA77" s="211"/>
    </row>
    <row r="78" spans="1:27" ht="30" customHeight="1" x14ac:dyDescent="0.25">
      <c r="Q78" s="210"/>
      <c r="R78" s="210"/>
      <c r="S78" s="210"/>
      <c r="T78" s="216"/>
      <c r="U78" s="216"/>
      <c r="V78" s="216"/>
      <c r="W78" s="216"/>
      <c r="X78" s="214"/>
      <c r="Y78" s="211"/>
      <c r="Z78" s="211"/>
      <c r="AA78" s="211"/>
    </row>
    <row r="79" spans="1:27" ht="30" customHeight="1" x14ac:dyDescent="0.25">
      <c r="A79" s="288" t="s">
        <v>278</v>
      </c>
      <c r="B79" s="288"/>
      <c r="C79" s="288"/>
      <c r="D79" s="288"/>
      <c r="E79" s="288"/>
      <c r="F79" s="288" t="s">
        <v>484</v>
      </c>
      <c r="G79" s="288"/>
      <c r="H79" s="288"/>
      <c r="I79" s="288"/>
      <c r="J79" s="288"/>
      <c r="K79" s="288"/>
      <c r="L79" s="288"/>
      <c r="M79" s="288"/>
      <c r="N79" s="288"/>
      <c r="O79" s="288"/>
      <c r="P79" s="288"/>
      <c r="Q79" s="288" t="s">
        <v>349</v>
      </c>
      <c r="R79" s="288"/>
      <c r="S79" s="288"/>
      <c r="T79" s="288"/>
      <c r="U79" s="288"/>
      <c r="V79" s="288"/>
      <c r="W79" s="288"/>
      <c r="X79" s="288"/>
      <c r="Y79" s="288"/>
      <c r="Z79" s="187"/>
    </row>
    <row r="80" spans="1:27" ht="30" customHeight="1" x14ac:dyDescent="0.4">
      <c r="A80" s="171" t="s">
        <v>58</v>
      </c>
      <c r="B80" s="171" t="s">
        <v>277</v>
      </c>
      <c r="C80" s="217"/>
      <c r="D80" s="296" t="s">
        <v>60</v>
      </c>
      <c r="E80" s="296"/>
      <c r="F80" s="177" t="s">
        <v>235</v>
      </c>
      <c r="G80" s="294" t="s">
        <v>287</v>
      </c>
      <c r="H80" s="294"/>
      <c r="I80" s="294"/>
      <c r="J80" s="176"/>
      <c r="K80" s="294" t="s">
        <v>60</v>
      </c>
      <c r="L80" s="294"/>
      <c r="M80" s="294"/>
      <c r="N80" s="294"/>
      <c r="O80" s="294"/>
      <c r="P80" s="294"/>
      <c r="Q80" s="177" t="s">
        <v>58</v>
      </c>
      <c r="R80" s="177" t="s">
        <v>343</v>
      </c>
      <c r="S80" s="294" t="s">
        <v>344</v>
      </c>
      <c r="T80" s="294"/>
      <c r="U80" s="294"/>
      <c r="V80" s="294"/>
      <c r="W80" s="294"/>
      <c r="X80" s="294"/>
      <c r="Y80" s="294"/>
      <c r="Z80" s="187"/>
    </row>
    <row r="81" spans="1:28" ht="30" customHeight="1" x14ac:dyDescent="0.25">
      <c r="A81" s="177"/>
      <c r="B81" s="174">
        <f ca="1">INDEX(calc!$E$117:$E$130,calc!G117)</f>
        <v>90</v>
      </c>
      <c r="C81" s="177" t="s">
        <v>61</v>
      </c>
      <c r="D81" s="300" t="str">
        <f ca="1">INDEX(calc!$A$117:$A$130,calc!C117)</f>
        <v>Unknown-Router disbelieves route, will not use it</v>
      </c>
      <c r="E81" s="300"/>
      <c r="F81" s="177"/>
      <c r="G81" s="293" t="str">
        <f ca="1">INDEX(calc!$E$141:$E$163,calc!G141)</f>
        <v>copy running-config startup-config</v>
      </c>
      <c r="H81" s="293"/>
      <c r="I81" s="293"/>
      <c r="J81" s="218" t="s">
        <v>61</v>
      </c>
      <c r="K81" s="291" t="str">
        <f ca="1">INDEX(calc!$A$141:$A$163,calc!C141)</f>
        <v>Exits out of configuration level</v>
      </c>
      <c r="L81" s="291"/>
      <c r="M81" s="291"/>
      <c r="N81" s="291"/>
      <c r="O81" s="291"/>
      <c r="P81" s="291"/>
      <c r="Q81" s="175"/>
      <c r="R81" s="175" t="s">
        <v>61</v>
      </c>
      <c r="S81" s="300" t="str">
        <f ca="1">INDEX(calc!$A$166:$A$169,calc!C166)</f>
        <v>Jam signal informs all devices that collision occurred</v>
      </c>
      <c r="T81" s="300"/>
      <c r="U81" s="300"/>
      <c r="V81" s="300"/>
      <c r="W81" s="300"/>
      <c r="X81" s="300"/>
      <c r="Y81" s="300"/>
      <c r="Z81" s="187"/>
    </row>
    <row r="82" spans="1:28" ht="30" customHeight="1" x14ac:dyDescent="0.25">
      <c r="A82" s="177"/>
      <c r="B82" s="174">
        <f ca="1">INDEX(calc!$E$117:$E$130,calc!G118)</f>
        <v>115</v>
      </c>
      <c r="C82" s="177" t="s">
        <v>63</v>
      </c>
      <c r="D82" s="300" t="str">
        <f ca="1">INDEX(calc!$A$117:$A$130,calc!C118)</f>
        <v>Enhanced Interior Gateway Routing Protocol (EIGRP) summary route</v>
      </c>
      <c r="E82" s="300"/>
      <c r="F82" s="177"/>
      <c r="G82" s="293" t="str">
        <f ca="1">INDEX(calc!$E$141:$E$163,calc!G142)</f>
        <v>copy startup-config running-config</v>
      </c>
      <c r="H82" s="293"/>
      <c r="I82" s="293"/>
      <c r="J82" s="218" t="s">
        <v>63</v>
      </c>
      <c r="K82" s="291" t="str">
        <f ca="1">INDEX(calc!$A$141:$A$163,calc!C142)</f>
        <v>Backup Cisco IOS</v>
      </c>
      <c r="L82" s="291"/>
      <c r="M82" s="291"/>
      <c r="N82" s="291"/>
      <c r="O82" s="291"/>
      <c r="P82" s="291"/>
      <c r="Q82" s="175"/>
      <c r="R82" s="175" t="s">
        <v>63</v>
      </c>
      <c r="S82" s="300" t="str">
        <f ca="1">INDEX(calc!$A$166:$A$169,calc!C167)</f>
        <v>All hosts have equal opportunity to transmit</v>
      </c>
      <c r="T82" s="300"/>
      <c r="U82" s="300"/>
      <c r="V82" s="300"/>
      <c r="W82" s="300"/>
      <c r="X82" s="300"/>
      <c r="Y82" s="300"/>
      <c r="Z82" s="187"/>
    </row>
    <row r="83" spans="1:28" ht="30" customHeight="1" x14ac:dyDescent="0.25">
      <c r="A83" s="177"/>
      <c r="B83" s="174">
        <f ca="1">INDEX(calc!$E$117:$E$130,calc!G119)</f>
        <v>0</v>
      </c>
      <c r="C83" s="177" t="s">
        <v>65</v>
      </c>
      <c r="D83" s="300" t="str">
        <f ca="1">INDEX(calc!$A$117:$A$130,calc!C119)</f>
        <v>On Demand Routing (ODR)</v>
      </c>
      <c r="E83" s="300"/>
      <c r="F83" s="177"/>
      <c r="G83" s="293" t="str">
        <f ca="1">INDEX(calc!$E$141:$E$163,calc!G143)</f>
        <v>Router(config)# enable secret cisco</v>
      </c>
      <c r="H83" s="293"/>
      <c r="I83" s="293"/>
      <c r="J83" s="218" t="s">
        <v>65</v>
      </c>
      <c r="K83" s="291" t="str">
        <f ca="1">INDEX(calc!$A$141:$A$163,calc!C143)</f>
        <v>Switches to configure the ethernet0 interface</v>
      </c>
      <c r="L83" s="291"/>
      <c r="M83" s="291"/>
      <c r="N83" s="291"/>
      <c r="O83" s="291"/>
      <c r="P83" s="291"/>
      <c r="Q83" s="175"/>
      <c r="R83" s="175" t="s">
        <v>65</v>
      </c>
      <c r="S83" s="300" t="str">
        <f ca="1">INDEX(calc!$A$166:$A$169,calc!C168)</f>
        <v>Each device stops transmitting, waits for back off timer to expire</v>
      </c>
      <c r="T83" s="300"/>
      <c r="U83" s="300"/>
      <c r="V83" s="300"/>
      <c r="W83" s="300"/>
      <c r="X83" s="300"/>
      <c r="Y83" s="300"/>
      <c r="Z83" s="187"/>
    </row>
    <row r="84" spans="1:28" ht="30" customHeight="1" x14ac:dyDescent="0.25">
      <c r="A84" s="177"/>
      <c r="B84" s="174">
        <f ca="1">INDEX(calc!$E$117:$E$130,calc!G120)</f>
        <v>255</v>
      </c>
      <c r="C84" s="177" t="s">
        <v>67</v>
      </c>
      <c r="D84" s="300" t="str">
        <f ca="1">INDEX(calc!$A$117:$A$130,calc!C120)</f>
        <v>Connected interface</v>
      </c>
      <c r="E84" s="300"/>
      <c r="F84" s="177"/>
      <c r="G84" s="293" t="str">
        <f ca="1">INDEX(calc!$E$141:$E$163,calc!G144)</f>
        <v>Router(config)#line con 0</v>
      </c>
      <c r="H84" s="293"/>
      <c r="I84" s="293"/>
      <c r="J84" s="218" t="s">
        <v>67</v>
      </c>
      <c r="K84" s="291" t="str">
        <f ca="1">INDEX(calc!$A$141:$A$163,calc!C144)</f>
        <v>Copies router configuration to NVRAM</v>
      </c>
      <c r="L84" s="291"/>
      <c r="M84" s="291"/>
      <c r="N84" s="291"/>
      <c r="O84" s="291"/>
      <c r="P84" s="291"/>
      <c r="Q84" s="175"/>
      <c r="R84" s="175" t="s">
        <v>67</v>
      </c>
      <c r="S84" s="300" t="str">
        <f ca="1">INDEX(calc!$A$166:$A$169,calc!C169)</f>
        <v>Collision invokes back off algorithm</v>
      </c>
      <c r="T84" s="300"/>
      <c r="U84" s="300"/>
      <c r="V84" s="300"/>
      <c r="W84" s="300"/>
      <c r="X84" s="300"/>
      <c r="Y84" s="300"/>
      <c r="Z84" s="187"/>
    </row>
    <row r="85" spans="1:28" ht="30" customHeight="1" x14ac:dyDescent="0.25">
      <c r="A85" s="177"/>
      <c r="B85" s="174">
        <f ca="1">INDEX(calc!$E$117:$E$130,calc!G121)</f>
        <v>20</v>
      </c>
      <c r="C85" s="177" t="s">
        <v>69</v>
      </c>
      <c r="D85" s="300" t="str">
        <f ca="1">INDEX(calc!$A$117:$A$130,calc!C121)</f>
        <v>Routing Information Protocol (RIP)</v>
      </c>
      <c r="E85" s="300"/>
      <c r="F85" s="177"/>
      <c r="G85" s="293" t="str">
        <f ca="1">INDEX(calc!$E$141:$E$163,calc!G145)</f>
        <v xml:space="preserve">Router(config-if)# ip address 10.1.1.1 255.0.0.0 </v>
      </c>
      <c r="H85" s="293"/>
      <c r="I85" s="293"/>
      <c r="J85" s="218" t="s">
        <v>69</v>
      </c>
      <c r="K85" s="291" t="str">
        <f ca="1">INDEX(calc!$A$141:$A$163,calc!C145)</f>
        <v>Configures a static IP route (global)</v>
      </c>
      <c r="L85" s="291"/>
      <c r="M85" s="291"/>
      <c r="N85" s="291"/>
      <c r="O85" s="291"/>
      <c r="P85" s="291"/>
      <c r="Q85" s="219"/>
      <c r="R85" s="290" t="s">
        <v>359</v>
      </c>
      <c r="S85" s="290"/>
      <c r="T85" s="290"/>
      <c r="U85" s="290"/>
      <c r="V85" s="290"/>
      <c r="W85" s="290"/>
      <c r="X85" s="290"/>
      <c r="Y85" s="290"/>
      <c r="Z85" s="187"/>
    </row>
    <row r="86" spans="1:28" ht="30" customHeight="1" x14ac:dyDescent="0.25">
      <c r="A86" s="177"/>
      <c r="B86" s="174">
        <f ca="1">INDEX(calc!$E$117:$E$130,calc!G122)</f>
        <v>170</v>
      </c>
      <c r="C86" s="177" t="s">
        <v>71</v>
      </c>
      <c r="D86" s="300" t="str">
        <f ca="1">INDEX(calc!$A$117:$A$130,calc!C122)</f>
        <v>External Border Gateway Protocol (BGP)</v>
      </c>
      <c r="E86" s="300"/>
      <c r="F86" s="177"/>
      <c r="G86" s="293" t="str">
        <f ca="1">INDEX(calc!$E$141:$E$163,calc!G146)</f>
        <v>copy running-config tftp</v>
      </c>
      <c r="H86" s="293"/>
      <c r="I86" s="293"/>
      <c r="J86" s="218" t="s">
        <v>71</v>
      </c>
      <c r="K86" s="291" t="str">
        <f ca="1">INDEX(calc!$A$141:$A$163,calc!C146)</f>
        <v>Configures an IP address on an interface</v>
      </c>
      <c r="L86" s="291"/>
      <c r="M86" s="291"/>
      <c r="N86" s="291"/>
      <c r="O86" s="291"/>
      <c r="P86" s="291"/>
      <c r="Q86" s="220"/>
      <c r="R86" s="187"/>
      <c r="S86" s="187"/>
      <c r="T86" s="187"/>
      <c r="U86" s="187"/>
      <c r="V86" s="187"/>
      <c r="W86" s="187"/>
      <c r="X86" s="187"/>
      <c r="Y86" s="187"/>
      <c r="Z86" s="187"/>
    </row>
    <row r="87" spans="1:28" ht="30" customHeight="1" x14ac:dyDescent="0.25">
      <c r="A87" s="177"/>
      <c r="B87" s="174">
        <f ca="1">INDEX(calc!$E$117:$E$130,calc!G123)</f>
        <v>120</v>
      </c>
      <c r="C87" s="177" t="s">
        <v>73</v>
      </c>
      <c r="D87" s="300" t="str">
        <f ca="1">INDEX(calc!$A$117:$A$130,calc!C123)</f>
        <v>Exterior Gateway Protocol (EGP)</v>
      </c>
      <c r="E87" s="300"/>
      <c r="F87" s="177"/>
      <c r="G87" s="293" t="str">
        <f ca="1">INDEX(calc!$E$141:$E$163,calc!G147)</f>
        <v>Show flash</v>
      </c>
      <c r="H87" s="293"/>
      <c r="I87" s="293"/>
      <c r="J87" s="218" t="s">
        <v>73</v>
      </c>
      <c r="K87" s="291" t="str">
        <f ca="1">INDEX(calc!$A$141:$A$163,calc!C147)</f>
        <v>Verify Flash memory</v>
      </c>
      <c r="L87" s="291"/>
      <c r="M87" s="291"/>
      <c r="N87" s="291"/>
      <c r="O87" s="291"/>
      <c r="P87" s="291"/>
      <c r="Q87" s="288" t="s">
        <v>350</v>
      </c>
      <c r="R87" s="288"/>
      <c r="S87" s="288"/>
      <c r="T87" s="288"/>
      <c r="U87" s="288"/>
      <c r="V87" s="288"/>
      <c r="W87" s="288"/>
      <c r="X87" s="288"/>
      <c r="Y87" s="288"/>
      <c r="Z87" s="288"/>
      <c r="AA87" s="288"/>
    </row>
    <row r="88" spans="1:28" ht="30" customHeight="1" x14ac:dyDescent="0.25">
      <c r="A88" s="177"/>
      <c r="B88" s="174">
        <f ca="1">INDEX(calc!$E$117:$E$130,calc!G124)</f>
        <v>5</v>
      </c>
      <c r="C88" s="177" t="s">
        <v>74</v>
      </c>
      <c r="D88" s="300" t="str">
        <f ca="1">INDEX(calc!$A$117:$A$130,calc!C124)</f>
        <v>OSPF</v>
      </c>
      <c r="E88" s="300"/>
      <c r="F88" s="177"/>
      <c r="G88" s="293" t="str">
        <f ca="1">INDEX(calc!$E$141:$E$163,calc!G148)</f>
        <v>Router(config)# exit</v>
      </c>
      <c r="H88" s="293"/>
      <c r="I88" s="293"/>
      <c r="J88" s="218" t="s">
        <v>74</v>
      </c>
      <c r="K88" s="291" t="str">
        <f ca="1">INDEX(calc!$A$141:$A$163,calc!C148)</f>
        <v>Backup Router configuration to server</v>
      </c>
      <c r="L88" s="291"/>
      <c r="M88" s="291"/>
      <c r="N88" s="291"/>
      <c r="O88" s="291"/>
      <c r="P88" s="291"/>
      <c r="Q88" s="175" t="s">
        <v>58</v>
      </c>
      <c r="R88" s="175"/>
      <c r="S88" s="289" t="s">
        <v>351</v>
      </c>
      <c r="T88" s="289"/>
      <c r="U88" s="289"/>
      <c r="V88" s="289"/>
      <c r="W88" s="289"/>
      <c r="X88" s="289"/>
      <c r="Y88" s="289"/>
      <c r="Z88" s="289"/>
      <c r="AA88" s="289"/>
    </row>
    <row r="89" spans="1:28" ht="30" customHeight="1" x14ac:dyDescent="0.25">
      <c r="A89" s="177"/>
      <c r="B89" s="174">
        <f ca="1">INDEX(calc!$E$117:$E$130,calc!G125)</f>
        <v>140</v>
      </c>
      <c r="C89" s="177" t="s">
        <v>75</v>
      </c>
      <c r="D89" s="300" t="str">
        <f ca="1">INDEX(calc!$A$117:$A$130,calc!C125)</f>
        <v>Internal BGP</v>
      </c>
      <c r="E89" s="300"/>
      <c r="F89" s="177"/>
      <c r="G89" s="293" t="str">
        <f ca="1">INDEX(calc!$E$141:$E$163,calc!G149)</f>
        <v>Router(config-if)# no shutdown</v>
      </c>
      <c r="H89" s="293"/>
      <c r="I89" s="293"/>
      <c r="J89" s="218" t="s">
        <v>75</v>
      </c>
      <c r="K89" s="291" t="str">
        <f ca="1">INDEX(calc!$A$141:$A$163,calc!C149)</f>
        <v>Restart the router</v>
      </c>
      <c r="L89" s="291"/>
      <c r="M89" s="291"/>
      <c r="N89" s="291"/>
      <c r="O89" s="291"/>
      <c r="P89" s="291"/>
      <c r="Q89" s="175"/>
      <c r="R89" s="175" t="s">
        <v>61</v>
      </c>
      <c r="S89" s="292" t="str">
        <f ca="1">INDEX(calc!$A$172:$A$177,calc!C172)</f>
        <v>Data is converted to segments, reliable connection set up between hosts</v>
      </c>
      <c r="T89" s="292"/>
      <c r="U89" s="292"/>
      <c r="V89" s="292"/>
      <c r="W89" s="292"/>
      <c r="X89" s="292"/>
      <c r="Y89" s="292"/>
      <c r="Z89" s="292"/>
      <c r="AA89" s="292"/>
      <c r="AB89" s="190"/>
    </row>
    <row r="90" spans="1:28" ht="30" customHeight="1" x14ac:dyDescent="0.25">
      <c r="A90" s="177"/>
      <c r="B90" s="174">
        <f ca="1">INDEX(calc!$E$117:$E$130,calc!G126)</f>
        <v>100</v>
      </c>
      <c r="C90" s="177" t="s">
        <v>77</v>
      </c>
      <c r="D90" s="300" t="str">
        <f ca="1">INDEX(calc!$A$117:$A$130,calc!C126)</f>
        <v>IGRP</v>
      </c>
      <c r="E90" s="300"/>
      <c r="F90" s="177"/>
      <c r="G90" s="293" t="str">
        <f ca="1">INDEX(calc!$E$141:$E$163,calc!G150)</f>
        <v xml:space="preserve">Router(config-if)# exit </v>
      </c>
      <c r="H90" s="293"/>
      <c r="I90" s="293"/>
      <c r="J90" s="218" t="s">
        <v>77</v>
      </c>
      <c r="K90" s="291" t="str">
        <f ca="1">INDEX(calc!$A$141:$A$163,calc!C150)</f>
        <v>Indicates user EXEC level</v>
      </c>
      <c r="L90" s="291"/>
      <c r="M90" s="291"/>
      <c r="N90" s="291"/>
      <c r="O90" s="291"/>
      <c r="P90" s="291"/>
      <c r="Q90" s="175"/>
      <c r="R90" s="175" t="s">
        <v>63</v>
      </c>
      <c r="S90" s="292" t="str">
        <f ca="1">INDEX(calc!$A$172:$A$177,calc!C173)</f>
        <v>User information converted to data for transmission on the network</v>
      </c>
      <c r="T90" s="292"/>
      <c r="U90" s="292"/>
      <c r="V90" s="292"/>
      <c r="W90" s="292"/>
      <c r="X90" s="292"/>
      <c r="Y90" s="292"/>
      <c r="Z90" s="292"/>
      <c r="AA90" s="292"/>
      <c r="AB90" s="221"/>
    </row>
    <row r="91" spans="1:28" ht="30" customHeight="1" x14ac:dyDescent="0.25">
      <c r="A91" s="177"/>
      <c r="B91" s="174">
        <f ca="1">INDEX(calc!$E$117:$E$130,calc!G127)</f>
        <v>110</v>
      </c>
      <c r="C91" s="177" t="s">
        <v>79</v>
      </c>
      <c r="D91" s="300" t="str">
        <f ca="1">INDEX(calc!$A$117:$A$130,calc!C127)</f>
        <v>Static route</v>
      </c>
      <c r="E91" s="300"/>
      <c r="F91" s="177"/>
      <c r="G91" s="293" t="str">
        <f ca="1">INDEX(calc!$E$141:$E$163,calc!G151)</f>
        <v>erase startup-config</v>
      </c>
      <c r="H91" s="293"/>
      <c r="I91" s="293"/>
      <c r="J91" s="218" t="s">
        <v>79</v>
      </c>
      <c r="K91" s="291" t="str">
        <f ca="1">INDEX(calc!$A$141:$A$163,calc!C151)</f>
        <v>Switches to configure RIP routing engine</v>
      </c>
      <c r="L91" s="291"/>
      <c r="M91" s="291"/>
      <c r="N91" s="291"/>
      <c r="O91" s="291"/>
      <c r="P91" s="291"/>
      <c r="Q91" s="175"/>
      <c r="R91" s="175" t="s">
        <v>65</v>
      </c>
      <c r="S91" s="292" t="str">
        <f ca="1">INDEX(calc!$A$172:$A$177,calc!C174)</f>
        <v>Frames converted to bits, digital encoding &amp; clocking scheme is used</v>
      </c>
      <c r="T91" s="292"/>
      <c r="U91" s="292"/>
      <c r="V91" s="292"/>
      <c r="W91" s="292"/>
      <c r="X91" s="292"/>
      <c r="Y91" s="292"/>
      <c r="Z91" s="292"/>
      <c r="AA91" s="292"/>
      <c r="AB91" s="221"/>
    </row>
    <row r="92" spans="1:28" ht="30" customHeight="1" x14ac:dyDescent="0.25">
      <c r="A92" s="177"/>
      <c r="B92" s="174">
        <f ca="1">INDEX(calc!$E$117:$E$130,calc!G128)</f>
        <v>1</v>
      </c>
      <c r="C92" s="177" t="s">
        <v>81</v>
      </c>
      <c r="D92" s="300" t="str">
        <f ca="1">INDEX(calc!$A$117:$A$130,calc!C128)</f>
        <v>Intermediate System-to-Intermediate System (IS-IS)</v>
      </c>
      <c r="E92" s="300"/>
      <c r="F92" s="177"/>
      <c r="G92" s="293" t="str">
        <f ca="1">INDEX(calc!$E$141:$E$163,calc!G152)</f>
        <v xml:space="preserve">Router&gt; enable </v>
      </c>
      <c r="H92" s="293"/>
      <c r="I92" s="293"/>
      <c r="J92" s="218" t="s">
        <v>81</v>
      </c>
      <c r="K92" s="291" t="str">
        <f ca="1">INDEX(calc!$A$141:$A$163,calc!C152)</f>
        <v>Restore router configuration</v>
      </c>
      <c r="L92" s="291"/>
      <c r="M92" s="291"/>
      <c r="N92" s="291"/>
      <c r="O92" s="291"/>
      <c r="P92" s="291"/>
      <c r="Q92" s="175"/>
      <c r="R92" s="175" t="s">
        <v>67</v>
      </c>
      <c r="S92" s="292" t="str">
        <f ca="1">INDEX(calc!$A$172:$A$177,calc!C175)</f>
        <v>Bits placed on the media for transmission</v>
      </c>
      <c r="T92" s="292"/>
      <c r="U92" s="292"/>
      <c r="V92" s="292"/>
      <c r="W92" s="292"/>
      <c r="X92" s="292"/>
      <c r="Y92" s="292"/>
      <c r="Z92" s="292"/>
      <c r="AA92" s="292"/>
      <c r="AB92" s="221"/>
    </row>
    <row r="93" spans="1:28" ht="30" customHeight="1" x14ac:dyDescent="0.25">
      <c r="A93" s="177"/>
      <c r="B93" s="174">
        <f ca="1">INDEX(calc!$E$117:$E$130,calc!G129)</f>
        <v>200</v>
      </c>
      <c r="C93" s="177" t="s">
        <v>83</v>
      </c>
      <c r="D93" s="300" t="str">
        <f ca="1">INDEX(calc!$A$117:$A$130,calc!C129)</f>
        <v>Internal EIGRP</v>
      </c>
      <c r="E93" s="300"/>
      <c r="F93" s="177"/>
      <c r="G93" s="293" t="str">
        <f ca="1">INDEX(calc!$E$141:$E$163,calc!G153)</f>
        <v>Router(config-subif)#</v>
      </c>
      <c r="H93" s="293"/>
      <c r="I93" s="293"/>
      <c r="J93" s="218" t="s">
        <v>83</v>
      </c>
      <c r="K93" s="291" t="str">
        <f ca="1">INDEX(calc!$A$141:$A$163,calc!C153)</f>
        <v>Configures options for the console port</v>
      </c>
      <c r="L93" s="291"/>
      <c r="M93" s="291"/>
      <c r="N93" s="291"/>
      <c r="O93" s="291"/>
      <c r="P93" s="291"/>
      <c r="Q93" s="175"/>
      <c r="R93" s="175" t="s">
        <v>69</v>
      </c>
      <c r="S93" s="292" t="str">
        <f ca="1">INDEX(calc!$A$172:$A$177,calc!C176)</f>
        <v>Packets converted to frames, hardware address used to ID the hosts</v>
      </c>
      <c r="T93" s="292"/>
      <c r="U93" s="292"/>
      <c r="V93" s="292"/>
      <c r="W93" s="292"/>
      <c r="X93" s="292"/>
      <c r="Y93" s="292"/>
      <c r="Z93" s="292"/>
      <c r="AA93" s="292"/>
      <c r="AB93" s="221"/>
    </row>
    <row r="94" spans="1:28" ht="30" customHeight="1" x14ac:dyDescent="0.25">
      <c r="A94" s="177"/>
      <c r="B94" s="174">
        <f ca="1">INDEX(calc!$E$117:$E$130,calc!G130)</f>
        <v>160</v>
      </c>
      <c r="C94" s="177" t="s">
        <v>84</v>
      </c>
      <c r="D94" s="300" t="str">
        <f ca="1">INDEX(calc!$A$117:$A$130,calc!C130)</f>
        <v>External EIGRP</v>
      </c>
      <c r="E94" s="300"/>
      <c r="F94" s="222"/>
      <c r="G94" s="293" t="str">
        <f ca="1">INDEX(calc!$E$141:$E$163,calc!G154)</f>
        <v xml:space="preserve">Router&gt; </v>
      </c>
      <c r="H94" s="293"/>
      <c r="I94" s="293"/>
      <c r="J94" s="218" t="s">
        <v>84</v>
      </c>
      <c r="K94" s="291" t="str">
        <f ca="1">INDEX(calc!$A$141:$A$163,calc!C154)</f>
        <v>Indicates a sub-interface</v>
      </c>
      <c r="L94" s="291"/>
      <c r="M94" s="291"/>
      <c r="N94" s="291"/>
      <c r="O94" s="291"/>
      <c r="P94" s="291"/>
      <c r="Q94" s="175"/>
      <c r="R94" s="175" t="s">
        <v>71</v>
      </c>
      <c r="S94" s="292" t="str">
        <f ca="1">INDEX(calc!$A$172:$A$177,calc!C177)</f>
        <v>Segments converted to packets (or datagrams), &amp; logical address placed in header to be routed</v>
      </c>
      <c r="T94" s="292"/>
      <c r="U94" s="292"/>
      <c r="V94" s="292"/>
      <c r="W94" s="292"/>
      <c r="X94" s="292"/>
      <c r="Y94" s="292"/>
      <c r="Z94" s="292"/>
      <c r="AA94" s="292"/>
      <c r="AB94" s="221"/>
    </row>
    <row r="95" spans="1:28" ht="30" customHeight="1" x14ac:dyDescent="0.25">
      <c r="F95" s="222"/>
      <c r="G95" s="293" t="str">
        <f ca="1">INDEX(calc!$E$141:$E$163,calc!G155)</f>
        <v xml:space="preserve">Router(config)# interface ethernet0 </v>
      </c>
      <c r="H95" s="293"/>
      <c r="I95" s="293"/>
      <c r="J95" s="218" t="s">
        <v>86</v>
      </c>
      <c r="K95" s="291" t="str">
        <f ca="1">INDEX(calc!$A$141:$A$163,calc!C155)</f>
        <v>Switches to global configuration level</v>
      </c>
      <c r="L95" s="291"/>
      <c r="M95" s="291"/>
      <c r="N95" s="291"/>
      <c r="O95" s="291"/>
      <c r="P95" s="291"/>
      <c r="Q95" s="175"/>
      <c r="R95" s="290" t="s">
        <v>361</v>
      </c>
      <c r="S95" s="290"/>
      <c r="T95" s="290"/>
      <c r="U95" s="290"/>
      <c r="V95" s="290"/>
      <c r="W95" s="290"/>
      <c r="X95" s="290"/>
      <c r="Y95" s="290"/>
      <c r="Z95" s="290"/>
      <c r="AA95" s="290"/>
      <c r="AB95" s="221"/>
    </row>
    <row r="96" spans="1:28" ht="30" customHeight="1" x14ac:dyDescent="0.25">
      <c r="F96" s="222"/>
      <c r="G96" s="293" t="str">
        <f ca="1">INDEX(calc!$E$141:$E$163,calc!G156)</f>
        <v xml:space="preserve">Router# disable </v>
      </c>
      <c r="H96" s="293"/>
      <c r="I96" s="293"/>
      <c r="J96" s="177" t="s">
        <v>88</v>
      </c>
      <c r="K96" s="291" t="str">
        <f ca="1">INDEX(calc!$A$141:$A$163,calc!C156)</f>
        <v>Configures router with an encrypted password (global)</v>
      </c>
      <c r="L96" s="291"/>
      <c r="M96" s="291"/>
      <c r="N96" s="291"/>
      <c r="O96" s="291"/>
      <c r="P96" s="291"/>
      <c r="Q96" s="189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221"/>
    </row>
    <row r="97" spans="6:27" ht="30" customHeight="1" x14ac:dyDescent="0.25">
      <c r="F97" s="222"/>
      <c r="G97" s="293" t="str">
        <f ca="1">INDEX(calc!$E$141:$E$163,calc!G157)</f>
        <v xml:space="preserve">Router(config)# ip route 0.0.0.0 0.0.0.0 20.2.2.3 </v>
      </c>
      <c r="H97" s="293"/>
      <c r="I97" s="293"/>
      <c r="J97" s="177" t="s">
        <v>89</v>
      </c>
      <c r="K97" s="291" t="str">
        <f ca="1">INDEX(calc!$A$141:$A$163,calc!C157)</f>
        <v>Restore/Upgrade Cisco IOS</v>
      </c>
      <c r="L97" s="291"/>
      <c r="M97" s="291"/>
      <c r="N97" s="291"/>
      <c r="O97" s="291"/>
      <c r="P97" s="291"/>
      <c r="Q97" s="288" t="s">
        <v>362</v>
      </c>
      <c r="R97" s="288"/>
      <c r="S97" s="288"/>
      <c r="T97" s="288"/>
      <c r="U97" s="288"/>
      <c r="V97" s="288"/>
      <c r="W97" s="288"/>
      <c r="X97" s="288"/>
      <c r="Z97" s="223"/>
      <c r="AA97" s="223"/>
    </row>
    <row r="98" spans="6:27" ht="30" customHeight="1" x14ac:dyDescent="0.25">
      <c r="F98" s="222"/>
      <c r="G98" s="293" t="str">
        <f ca="1">INDEX(calc!$E$141:$E$163,calc!G158)</f>
        <v>copy tftp flash</v>
      </c>
      <c r="H98" s="293"/>
      <c r="I98" s="293"/>
      <c r="J98" s="177" t="s">
        <v>90</v>
      </c>
      <c r="K98" s="291" t="str">
        <f ca="1">INDEX(calc!$A$141:$A$163,calc!C158)</f>
        <v>Exits privileged EXEC level</v>
      </c>
      <c r="L98" s="291"/>
      <c r="M98" s="291"/>
      <c r="N98" s="291"/>
      <c r="O98" s="291"/>
      <c r="P98" s="291"/>
      <c r="Q98" s="224" t="s">
        <v>58</v>
      </c>
      <c r="R98" s="175" t="s">
        <v>364</v>
      </c>
      <c r="S98" s="175"/>
      <c r="T98" s="224" t="s">
        <v>58</v>
      </c>
      <c r="U98" s="175" t="s">
        <v>364</v>
      </c>
      <c r="V98" s="175"/>
      <c r="W98" s="224" t="s">
        <v>58</v>
      </c>
      <c r="X98" s="175" t="s">
        <v>364</v>
      </c>
      <c r="Z98" s="225"/>
      <c r="AA98" s="205"/>
    </row>
    <row r="99" spans="6:27" ht="30" customHeight="1" x14ac:dyDescent="0.25">
      <c r="F99" s="222"/>
      <c r="G99" s="293" t="str">
        <f ca="1">INDEX(calc!$E$141:$E$163,calc!G159)</f>
        <v>copy flash tftp</v>
      </c>
      <c r="H99" s="293"/>
      <c r="I99" s="293"/>
      <c r="J99" s="177" t="s">
        <v>92</v>
      </c>
      <c r="K99" s="291" t="str">
        <f ca="1">INDEX(calc!$A$141:$A$163,calc!C159)</f>
        <v>Exits to global configuration level</v>
      </c>
      <c r="L99" s="291"/>
      <c r="M99" s="291"/>
      <c r="N99" s="291"/>
      <c r="O99" s="291"/>
      <c r="P99" s="291"/>
      <c r="Q99" s="175"/>
      <c r="R99" s="175">
        <f ca="1">INDEX(calc!$A$180:$A$194,calc!C180)</f>
        <v>5</v>
      </c>
      <c r="S99" s="175"/>
      <c r="T99" s="175"/>
      <c r="U99" s="175">
        <f ca="1">INDEX(calc!$A$180:$A$194,calc!C186)</f>
        <v>10</v>
      </c>
      <c r="V99" s="175"/>
      <c r="W99" s="175"/>
      <c r="X99" s="175">
        <f ca="1">INDEX(calc!$A$180:$A$194,calc!C192)</f>
        <v>4</v>
      </c>
      <c r="Z99" s="225"/>
      <c r="AA99" s="205"/>
    </row>
    <row r="100" spans="6:27" ht="30" customHeight="1" x14ac:dyDescent="0.25">
      <c r="F100" s="222"/>
      <c r="G100" s="293" t="str">
        <f ca="1">INDEX(calc!$E$141:$E$163,calc!G160)</f>
        <v>reload</v>
      </c>
      <c r="H100" s="293"/>
      <c r="I100" s="293"/>
      <c r="J100" s="177" t="s">
        <v>214</v>
      </c>
      <c r="K100" s="291" t="str">
        <f ca="1">INDEX(calc!$A$141:$A$163,calc!C160)</f>
        <v>Activates an interface</v>
      </c>
      <c r="L100" s="291"/>
      <c r="M100" s="291"/>
      <c r="N100" s="291"/>
      <c r="O100" s="291"/>
      <c r="P100" s="291"/>
      <c r="Q100" s="175"/>
      <c r="R100" s="175">
        <f ca="1">INDEX(calc!$A$180:$A$194,calc!C181)</f>
        <v>1</v>
      </c>
      <c r="S100" s="175"/>
      <c r="T100" s="175"/>
      <c r="U100" s="175">
        <f ca="1">INDEX(calc!$A$180:$A$194,calc!C187)</f>
        <v>6</v>
      </c>
      <c r="V100" s="175"/>
      <c r="W100" s="175"/>
      <c r="X100" s="175">
        <f ca="1">INDEX(calc!$A$180:$A$194,calc!C193)</f>
        <v>14</v>
      </c>
      <c r="Z100" s="225"/>
      <c r="AA100" s="205"/>
    </row>
    <row r="101" spans="6:27" ht="30" customHeight="1" x14ac:dyDescent="0.25">
      <c r="F101" s="222"/>
      <c r="G101" s="293" t="str">
        <f ca="1">INDEX(calc!$E$141:$E$163,calc!G161)</f>
        <v>Router(config-router)# network 10.0.0.0</v>
      </c>
      <c r="H101" s="293"/>
      <c r="I101" s="293"/>
      <c r="J101" s="177" t="s">
        <v>319</v>
      </c>
      <c r="K101" s="291" t="str">
        <f ca="1">INDEX(calc!$A$141:$A$163,calc!C161)</f>
        <v>Adds network to RIP engine (routing engine)</v>
      </c>
      <c r="L101" s="291"/>
      <c r="M101" s="291"/>
      <c r="N101" s="291"/>
      <c r="O101" s="291"/>
      <c r="P101" s="291"/>
      <c r="Q101" s="175"/>
      <c r="R101" s="175">
        <f ca="1">INDEX(calc!$A$180:$A$194,calc!C182)</f>
        <v>12</v>
      </c>
      <c r="S101" s="175"/>
      <c r="T101" s="175"/>
      <c r="U101" s="175">
        <f ca="1">INDEX(calc!$A$180:$A$194,calc!C188)</f>
        <v>3</v>
      </c>
      <c r="V101" s="175"/>
      <c r="W101" s="175"/>
      <c r="X101" s="175">
        <f ca="1">INDEX(calc!$A$180:$A$194,calc!C194)</f>
        <v>7</v>
      </c>
      <c r="Z101" s="225"/>
      <c r="AA101" s="205"/>
    </row>
    <row r="102" spans="6:27" ht="30" customHeight="1" x14ac:dyDescent="0.25">
      <c r="F102" s="222"/>
      <c r="G102" s="293" t="str">
        <f ca="1">INDEX(calc!$E$141:$E$163,calc!G162)</f>
        <v xml:space="preserve">Router# configure terminal </v>
      </c>
      <c r="H102" s="293"/>
      <c r="I102" s="293"/>
      <c r="J102" s="177" t="s">
        <v>276</v>
      </c>
      <c r="K102" s="291" t="str">
        <f ca="1">INDEX(calc!$A$141:$A$163,calc!C162)</f>
        <v>Delete the startup configuration</v>
      </c>
      <c r="L102" s="291"/>
      <c r="M102" s="291"/>
      <c r="N102" s="291"/>
      <c r="O102" s="291"/>
      <c r="P102" s="291"/>
      <c r="Q102" s="175"/>
      <c r="R102" s="175">
        <f ca="1">INDEX(calc!$A$180:$A$194,calc!C183)</f>
        <v>11</v>
      </c>
      <c r="S102" s="175"/>
      <c r="T102" s="175"/>
      <c r="U102" s="175">
        <f ca="1">INDEX(calc!$A$180:$A$194,calc!C189)</f>
        <v>8</v>
      </c>
      <c r="V102" s="175"/>
      <c r="W102" s="175"/>
      <c r="X102" s="175">
        <f ca="1">INDEX(calc!$A$180:$A$194,calc!C185)</f>
        <v>2</v>
      </c>
      <c r="Z102" s="225"/>
      <c r="AA102" s="205"/>
    </row>
    <row r="103" spans="6:27" ht="30" customHeight="1" x14ac:dyDescent="0.25">
      <c r="F103" s="222"/>
      <c r="G103" s="293" t="str">
        <f ca="1">INDEX(calc!$E$141:$E$163,calc!G163)</f>
        <v>Router(config)# router rip</v>
      </c>
      <c r="H103" s="293"/>
      <c r="I103" s="293"/>
      <c r="J103" s="177" t="s">
        <v>320</v>
      </c>
      <c r="K103" s="291" t="str">
        <f ca="1">INDEX(calc!$A$141:$A$163,calc!C163)</f>
        <v>Switches to privileged EXEC level</v>
      </c>
      <c r="L103" s="291"/>
      <c r="M103" s="291"/>
      <c r="N103" s="291"/>
      <c r="O103" s="291"/>
      <c r="P103" s="291"/>
      <c r="Q103" s="175"/>
      <c r="R103" s="175">
        <f ca="1">INDEX(calc!$A$180:$A$194,calc!C184)</f>
        <v>9</v>
      </c>
      <c r="S103" s="175"/>
      <c r="T103" s="175"/>
      <c r="U103" s="175">
        <f ca="1">INDEX(calc!$A$180:$A$194,calc!C190)</f>
        <v>15</v>
      </c>
      <c r="V103" s="175"/>
      <c r="W103" s="175"/>
      <c r="X103" s="175">
        <f ca="1">INDEX(calc!$A$180:$A$194,calc!C191)</f>
        <v>13</v>
      </c>
      <c r="Z103" s="225"/>
      <c r="AA103" s="205"/>
    </row>
    <row r="104" spans="6:27" ht="30" customHeight="1" x14ac:dyDescent="0.25"/>
    <row r="105" spans="6:27" ht="30" customHeight="1" x14ac:dyDescent="0.25"/>
    <row r="106" spans="6:27" ht="30" customHeight="1" x14ac:dyDescent="0.25"/>
    <row r="107" spans="6:27" ht="30" customHeight="1" x14ac:dyDescent="0.25"/>
    <row r="108" spans="6:27" ht="30" customHeight="1" x14ac:dyDescent="0.25"/>
    <row r="109" spans="6:27" ht="30" customHeight="1" x14ac:dyDescent="0.25"/>
    <row r="110" spans="6:27" ht="30" customHeight="1" x14ac:dyDescent="0.25"/>
    <row r="111" spans="6:27" ht="30" customHeight="1" x14ac:dyDescent="0.25"/>
    <row r="112" spans="6:27" ht="30" customHeight="1" x14ac:dyDescent="0.25"/>
    <row r="113" ht="30" customHeight="1" x14ac:dyDescent="0.25"/>
    <row r="114" ht="30" customHeight="1" x14ac:dyDescent="0.25"/>
  </sheetData>
  <sheetProtection sheet="1" objects="1" scenarios="1" selectLockedCells="1"/>
  <mergeCells count="297">
    <mergeCell ref="S81:Y81"/>
    <mergeCell ref="S82:Y82"/>
    <mergeCell ref="S83:Y83"/>
    <mergeCell ref="S84:Y84"/>
    <mergeCell ref="S80:Y80"/>
    <mergeCell ref="Q79:Y79"/>
    <mergeCell ref="R85:Y85"/>
    <mergeCell ref="W41:Z41"/>
    <mergeCell ref="T57:U57"/>
    <mergeCell ref="T54:W54"/>
    <mergeCell ref="T60:W60"/>
    <mergeCell ref="Q62:S62"/>
    <mergeCell ref="Q63:S63"/>
    <mergeCell ref="Q65:S65"/>
    <mergeCell ref="Q66:S66"/>
    <mergeCell ref="Q67:S67"/>
    <mergeCell ref="Q68:S68"/>
    <mergeCell ref="Q61:S61"/>
    <mergeCell ref="Q70:T71"/>
    <mergeCell ref="T63:U63"/>
    <mergeCell ref="Q74:T75"/>
    <mergeCell ref="A1:D1"/>
    <mergeCell ref="D45:E45"/>
    <mergeCell ref="D46:E46"/>
    <mergeCell ref="D47:E47"/>
    <mergeCell ref="D42:E42"/>
    <mergeCell ref="D43:E43"/>
    <mergeCell ref="D44:E44"/>
    <mergeCell ref="D36:E36"/>
    <mergeCell ref="D37:E37"/>
    <mergeCell ref="D38:E38"/>
    <mergeCell ref="D39:E39"/>
    <mergeCell ref="D40:E40"/>
    <mergeCell ref="D41:E41"/>
    <mergeCell ref="A27:E27"/>
    <mergeCell ref="D28:E28"/>
    <mergeCell ref="D34:E34"/>
    <mergeCell ref="D35:E35"/>
    <mergeCell ref="Q1:U1"/>
    <mergeCell ref="G4:I4"/>
    <mergeCell ref="G5:I5"/>
    <mergeCell ref="G6:I6"/>
    <mergeCell ref="G7:I7"/>
    <mergeCell ref="G8:I8"/>
    <mergeCell ref="G9:I9"/>
    <mergeCell ref="F69:G69"/>
    <mergeCell ref="G10:I10"/>
    <mergeCell ref="G11:I11"/>
    <mergeCell ref="G12:I12"/>
    <mergeCell ref="G13:I13"/>
    <mergeCell ref="G14:I14"/>
    <mergeCell ref="G15:I15"/>
    <mergeCell ref="K6:P6"/>
    <mergeCell ref="K7:P7"/>
    <mergeCell ref="K8:P8"/>
    <mergeCell ref="K9:P9"/>
    <mergeCell ref="K10:P10"/>
    <mergeCell ref="K11:P11"/>
    <mergeCell ref="G16:I16"/>
    <mergeCell ref="G17:I17"/>
    <mergeCell ref="G18:I18"/>
    <mergeCell ref="Q6:U6"/>
    <mergeCell ref="F33:H33"/>
    <mergeCell ref="F34:H34"/>
    <mergeCell ref="F35:H35"/>
    <mergeCell ref="F36:H36"/>
    <mergeCell ref="F37:H37"/>
    <mergeCell ref="F38:H38"/>
    <mergeCell ref="F27:H27"/>
    <mergeCell ref="I27:K27"/>
    <mergeCell ref="G54:H54"/>
    <mergeCell ref="I54:J54"/>
    <mergeCell ref="F29:H29"/>
    <mergeCell ref="F32:H32"/>
    <mergeCell ref="I32:K32"/>
    <mergeCell ref="I35:K35"/>
    <mergeCell ref="I33:K33"/>
    <mergeCell ref="I36:K36"/>
    <mergeCell ref="G2:I2"/>
    <mergeCell ref="F1:P1"/>
    <mergeCell ref="K18:P18"/>
    <mergeCell ref="K19:P19"/>
    <mergeCell ref="K20:P20"/>
    <mergeCell ref="K21:P21"/>
    <mergeCell ref="K22:P22"/>
    <mergeCell ref="K2:P2"/>
    <mergeCell ref="K12:P12"/>
    <mergeCell ref="K13:P13"/>
    <mergeCell ref="K14:P14"/>
    <mergeCell ref="K15:P15"/>
    <mergeCell ref="K16:P16"/>
    <mergeCell ref="K17:P17"/>
    <mergeCell ref="G22:I22"/>
    <mergeCell ref="K3:P3"/>
    <mergeCell ref="K4:P4"/>
    <mergeCell ref="K5:P5"/>
    <mergeCell ref="G19:I19"/>
    <mergeCell ref="G20:I20"/>
    <mergeCell ref="G21:I21"/>
    <mergeCell ref="G3:I3"/>
    <mergeCell ref="I41:K41"/>
    <mergeCell ref="I42:K42"/>
    <mergeCell ref="I43:K43"/>
    <mergeCell ref="I39:K39"/>
    <mergeCell ref="I40:K40"/>
    <mergeCell ref="F41:H41"/>
    <mergeCell ref="F42:H42"/>
    <mergeCell ref="F43:H43"/>
    <mergeCell ref="F39:H39"/>
    <mergeCell ref="F40:H40"/>
    <mergeCell ref="I37:K37"/>
    <mergeCell ref="L37:N37"/>
    <mergeCell ref="L27:N27"/>
    <mergeCell ref="F28:H28"/>
    <mergeCell ref="I28:K28"/>
    <mergeCell ref="B68:C68"/>
    <mergeCell ref="Q35:U36"/>
    <mergeCell ref="Q39:U40"/>
    <mergeCell ref="B61:C61"/>
    <mergeCell ref="B62:C62"/>
    <mergeCell ref="B63:C63"/>
    <mergeCell ref="B64:C64"/>
    <mergeCell ref="B65:C65"/>
    <mergeCell ref="B66:C66"/>
    <mergeCell ref="I62:J62"/>
    <mergeCell ref="I63:J63"/>
    <mergeCell ref="B53:D53"/>
    <mergeCell ref="B54:C54"/>
    <mergeCell ref="B55:C55"/>
    <mergeCell ref="B56:C56"/>
    <mergeCell ref="B57:C57"/>
    <mergeCell ref="B58:C58"/>
    <mergeCell ref="B59:C59"/>
    <mergeCell ref="B60:C60"/>
    <mergeCell ref="Q16:U16"/>
    <mergeCell ref="Q11:U11"/>
    <mergeCell ref="W29:Z29"/>
    <mergeCell ref="W37:Z37"/>
    <mergeCell ref="Q24:U24"/>
    <mergeCell ref="Q20:U20"/>
    <mergeCell ref="Q21:U21"/>
    <mergeCell ref="Q23:U23"/>
    <mergeCell ref="Q27:U29"/>
    <mergeCell ref="Q31:U33"/>
    <mergeCell ref="W36:Z36"/>
    <mergeCell ref="Q25:U25"/>
    <mergeCell ref="L28:N28"/>
    <mergeCell ref="Q53:S53"/>
    <mergeCell ref="Q54:S54"/>
    <mergeCell ref="Q55:S55"/>
    <mergeCell ref="Q56:S56"/>
    <mergeCell ref="Q57:S57"/>
    <mergeCell ref="Q59:S59"/>
    <mergeCell ref="Q60:S60"/>
    <mergeCell ref="L58:P58"/>
    <mergeCell ref="L59:P59"/>
    <mergeCell ref="L60:P60"/>
    <mergeCell ref="L32:N32"/>
    <mergeCell ref="L35:N35"/>
    <mergeCell ref="L36:N36"/>
    <mergeCell ref="L39:N39"/>
    <mergeCell ref="L40:N40"/>
    <mergeCell ref="L41:N41"/>
    <mergeCell ref="L42:N42"/>
    <mergeCell ref="L43:N43"/>
    <mergeCell ref="L54:P54"/>
    <mergeCell ref="B67:C67"/>
    <mergeCell ref="L29:N29"/>
    <mergeCell ref="F30:H30"/>
    <mergeCell ref="I30:K30"/>
    <mergeCell ref="L30:N30"/>
    <mergeCell ref="F31:H31"/>
    <mergeCell ref="I31:K31"/>
    <mergeCell ref="L31:N31"/>
    <mergeCell ref="F53:P53"/>
    <mergeCell ref="G55:H55"/>
    <mergeCell ref="G56:H56"/>
    <mergeCell ref="I38:K38"/>
    <mergeCell ref="L38:N38"/>
    <mergeCell ref="D29:E29"/>
    <mergeCell ref="D30:E30"/>
    <mergeCell ref="D31:E31"/>
    <mergeCell ref="D32:E32"/>
    <mergeCell ref="D33:E33"/>
    <mergeCell ref="I67:M67"/>
    <mergeCell ref="L63:P63"/>
    <mergeCell ref="L33:N33"/>
    <mergeCell ref="I34:K34"/>
    <mergeCell ref="L34:N34"/>
    <mergeCell ref="I29:K29"/>
    <mergeCell ref="D94:E94"/>
    <mergeCell ref="D80:E80"/>
    <mergeCell ref="F72:G72"/>
    <mergeCell ref="I72:M72"/>
    <mergeCell ref="A79:E79"/>
    <mergeCell ref="D81:E81"/>
    <mergeCell ref="D82:E82"/>
    <mergeCell ref="D83:E83"/>
    <mergeCell ref="D84:E84"/>
    <mergeCell ref="D85:E85"/>
    <mergeCell ref="D86:E86"/>
    <mergeCell ref="D87:E87"/>
    <mergeCell ref="D88:E88"/>
    <mergeCell ref="D89:E89"/>
    <mergeCell ref="D90:E90"/>
    <mergeCell ref="D91:E91"/>
    <mergeCell ref="K90:P90"/>
    <mergeCell ref="K91:P91"/>
    <mergeCell ref="G84:I84"/>
    <mergeCell ref="D92:E92"/>
    <mergeCell ref="D93:E93"/>
    <mergeCell ref="K82:P82"/>
    <mergeCell ref="K83:P83"/>
    <mergeCell ref="G82:I82"/>
    <mergeCell ref="G59:H59"/>
    <mergeCell ref="G60:H60"/>
    <mergeCell ref="L55:P55"/>
    <mergeCell ref="L56:P56"/>
    <mergeCell ref="L57:P57"/>
    <mergeCell ref="F65:M65"/>
    <mergeCell ref="F79:P79"/>
    <mergeCell ref="G80:I80"/>
    <mergeCell ref="K81:P81"/>
    <mergeCell ref="I71:M71"/>
    <mergeCell ref="I66:M66"/>
    <mergeCell ref="I58:J58"/>
    <mergeCell ref="I69:M69"/>
    <mergeCell ref="I68:M68"/>
    <mergeCell ref="I61:J61"/>
    <mergeCell ref="F71:G71"/>
    <mergeCell ref="G81:I81"/>
    <mergeCell ref="I56:J56"/>
    <mergeCell ref="I57:J57"/>
    <mergeCell ref="I55:J55"/>
    <mergeCell ref="I60:J60"/>
    <mergeCell ref="I59:J59"/>
    <mergeCell ref="G57:H57"/>
    <mergeCell ref="G58:H58"/>
    <mergeCell ref="G83:I83"/>
    <mergeCell ref="G94:I94"/>
    <mergeCell ref="G85:I85"/>
    <mergeCell ref="G86:I86"/>
    <mergeCell ref="K80:P80"/>
    <mergeCell ref="K93:P93"/>
    <mergeCell ref="L61:P61"/>
    <mergeCell ref="L62:P62"/>
    <mergeCell ref="F70:G70"/>
    <mergeCell ref="G61:H61"/>
    <mergeCell ref="G62:H62"/>
    <mergeCell ref="G63:H63"/>
    <mergeCell ref="F66:G66"/>
    <mergeCell ref="F67:G67"/>
    <mergeCell ref="F68:G68"/>
    <mergeCell ref="K84:P84"/>
    <mergeCell ref="K85:P85"/>
    <mergeCell ref="K86:P86"/>
    <mergeCell ref="K87:P87"/>
    <mergeCell ref="K88:P88"/>
    <mergeCell ref="K89:P89"/>
    <mergeCell ref="K92:P92"/>
    <mergeCell ref="K94:P94"/>
    <mergeCell ref="I70:M70"/>
    <mergeCell ref="G102:I102"/>
    <mergeCell ref="G103:I103"/>
    <mergeCell ref="G87:I87"/>
    <mergeCell ref="G88:I88"/>
    <mergeCell ref="G89:I89"/>
    <mergeCell ref="G90:I90"/>
    <mergeCell ref="G91:I91"/>
    <mergeCell ref="G92:I92"/>
    <mergeCell ref="G97:I97"/>
    <mergeCell ref="G98:I98"/>
    <mergeCell ref="G99:I99"/>
    <mergeCell ref="G100:I100"/>
    <mergeCell ref="G95:I95"/>
    <mergeCell ref="G96:I96"/>
    <mergeCell ref="G93:I93"/>
    <mergeCell ref="G101:I101"/>
    <mergeCell ref="Q87:AA87"/>
    <mergeCell ref="S88:AA88"/>
    <mergeCell ref="R95:AA95"/>
    <mergeCell ref="K99:P99"/>
    <mergeCell ref="K100:P100"/>
    <mergeCell ref="K101:P101"/>
    <mergeCell ref="K102:P102"/>
    <mergeCell ref="K103:P103"/>
    <mergeCell ref="S92:AA92"/>
    <mergeCell ref="S89:AA89"/>
    <mergeCell ref="S90:AA90"/>
    <mergeCell ref="S91:AA91"/>
    <mergeCell ref="S93:AA93"/>
    <mergeCell ref="S94:AA94"/>
    <mergeCell ref="Q97:X97"/>
    <mergeCell ref="K95:P95"/>
    <mergeCell ref="K96:P96"/>
    <mergeCell ref="K97:P97"/>
    <mergeCell ref="K98:P98"/>
  </mergeCells>
  <conditionalFormatting sqref="A3:A18">
    <cfRule type="duplicateValues" dxfId="14" priority="9"/>
  </conditionalFormatting>
  <conditionalFormatting sqref="C29:C46">
    <cfRule type="duplicateValues" dxfId="13" priority="7"/>
  </conditionalFormatting>
  <conditionalFormatting sqref="B29:B47">
    <cfRule type="duplicateValues" dxfId="12" priority="6"/>
  </conditionalFormatting>
  <conditionalFormatting sqref="F28">
    <cfRule type="duplicateValues" dxfId="11" priority="5"/>
  </conditionalFormatting>
  <conditionalFormatting sqref="F29:F43">
    <cfRule type="duplicateValues" dxfId="10" priority="4"/>
  </conditionalFormatting>
  <pageMargins left="0.25" right="0.25" top="0.25" bottom="0.25" header="0" footer="0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4"/>
  <sheetViews>
    <sheetView showGridLines="0" showRowColHeaders="0" workbookViewId="0">
      <selection sqref="A1:C1"/>
    </sheetView>
  </sheetViews>
  <sheetFormatPr defaultRowHeight="15" x14ac:dyDescent="0.25"/>
  <cols>
    <col min="1" max="16384" width="9.140625" style="7"/>
  </cols>
  <sheetData>
    <row r="1" spans="1:3" x14ac:dyDescent="0.25">
      <c r="A1" s="366" t="s">
        <v>5</v>
      </c>
      <c r="B1" s="367"/>
      <c r="C1" s="368"/>
    </row>
    <row r="2" spans="1:3" x14ac:dyDescent="0.25">
      <c r="A2" s="2">
        <v>20</v>
      </c>
      <c r="B2" s="1">
        <f ca="1">RAND()</f>
        <v>0.84986382552497597</v>
      </c>
      <c r="C2" s="3">
        <f ca="1">RANK(B2,$B$2:$B$17)</f>
        <v>6</v>
      </c>
    </row>
    <row r="3" spans="1:3" x14ac:dyDescent="0.25">
      <c r="A3" s="2">
        <v>21</v>
      </c>
      <c r="B3" s="1">
        <f t="shared" ref="B3:B17" ca="1" si="0">RAND()</f>
        <v>0.75359941504960337</v>
      </c>
      <c r="C3" s="3">
        <f t="shared" ref="C3:C17" ca="1" si="1">RANK(B3,$B$2:$B$17)</f>
        <v>7</v>
      </c>
    </row>
    <row r="4" spans="1:3" x14ac:dyDescent="0.25">
      <c r="A4" s="2">
        <v>22</v>
      </c>
      <c r="B4" s="1">
        <f t="shared" ca="1" si="0"/>
        <v>0.86485921895216566</v>
      </c>
      <c r="C4" s="3">
        <f t="shared" ca="1" si="1"/>
        <v>5</v>
      </c>
    </row>
    <row r="5" spans="1:3" x14ac:dyDescent="0.25">
      <c r="A5" s="2">
        <v>23</v>
      </c>
      <c r="B5" s="1">
        <f t="shared" ca="1" si="0"/>
        <v>0.3235581060451983</v>
      </c>
      <c r="C5" s="3">
        <f t="shared" ca="1" si="1"/>
        <v>12</v>
      </c>
    </row>
    <row r="6" spans="1:3" x14ac:dyDescent="0.25">
      <c r="A6" s="2">
        <v>25</v>
      </c>
      <c r="B6" s="1">
        <f t="shared" ca="1" si="0"/>
        <v>0.92611440916188581</v>
      </c>
      <c r="C6" s="3">
        <f t="shared" ca="1" si="1"/>
        <v>2</v>
      </c>
    </row>
    <row r="7" spans="1:3" x14ac:dyDescent="0.25">
      <c r="A7" s="2">
        <v>53</v>
      </c>
      <c r="B7" s="1">
        <f t="shared" ca="1" si="0"/>
        <v>0.87608375066184052</v>
      </c>
      <c r="C7" s="3">
        <f t="shared" ca="1" si="1"/>
        <v>3</v>
      </c>
    </row>
    <row r="8" spans="1:3" x14ac:dyDescent="0.25">
      <c r="A8" s="2">
        <v>67</v>
      </c>
      <c r="B8" s="1">
        <f t="shared" ca="1" si="0"/>
        <v>0.20221836271090465</v>
      </c>
      <c r="C8" s="3">
        <f t="shared" ca="1" si="1"/>
        <v>14</v>
      </c>
    </row>
    <row r="9" spans="1:3" x14ac:dyDescent="0.25">
      <c r="A9" s="2">
        <v>68</v>
      </c>
      <c r="B9" s="1">
        <f t="shared" ca="1" si="0"/>
        <v>0.63252660543706729</v>
      </c>
      <c r="C9" s="3">
        <f t="shared" ca="1" si="1"/>
        <v>9</v>
      </c>
    </row>
    <row r="10" spans="1:3" x14ac:dyDescent="0.25">
      <c r="A10" s="2">
        <v>69</v>
      </c>
      <c r="B10" s="1">
        <f t="shared" ca="1" si="0"/>
        <v>0.33779605004580127</v>
      </c>
      <c r="C10" s="3">
        <f t="shared" ca="1" si="1"/>
        <v>11</v>
      </c>
    </row>
    <row r="11" spans="1:3" x14ac:dyDescent="0.25">
      <c r="A11" s="2">
        <v>80</v>
      </c>
      <c r="B11" s="1">
        <f t="shared" ca="1" si="0"/>
        <v>1.3947125602601029E-2</v>
      </c>
      <c r="C11" s="3">
        <f t="shared" ca="1" si="1"/>
        <v>16</v>
      </c>
    </row>
    <row r="12" spans="1:3" x14ac:dyDescent="0.25">
      <c r="A12" s="2">
        <v>110</v>
      </c>
      <c r="B12" s="1">
        <f t="shared" ca="1" si="0"/>
        <v>0.65500496220222715</v>
      </c>
      <c r="C12" s="3">
        <f t="shared" ca="1" si="1"/>
        <v>8</v>
      </c>
    </row>
    <row r="13" spans="1:3" x14ac:dyDescent="0.25">
      <c r="A13" s="2">
        <v>119</v>
      </c>
      <c r="B13" s="1">
        <f t="shared" ca="1" si="0"/>
        <v>0.21336799863930245</v>
      </c>
      <c r="C13" s="3">
        <f t="shared" ca="1" si="1"/>
        <v>13</v>
      </c>
    </row>
    <row r="14" spans="1:3" x14ac:dyDescent="0.25">
      <c r="A14" s="2">
        <v>123</v>
      </c>
      <c r="B14" s="1">
        <f t="shared" ca="1" si="0"/>
        <v>0.55205625917390988</v>
      </c>
      <c r="C14" s="3">
        <f t="shared" ca="1" si="1"/>
        <v>10</v>
      </c>
    </row>
    <row r="15" spans="1:3" x14ac:dyDescent="0.25">
      <c r="A15" s="2">
        <v>143</v>
      </c>
      <c r="B15" s="1">
        <f t="shared" ca="1" si="0"/>
        <v>0.86892154017771106</v>
      </c>
      <c r="C15" s="3">
        <f t="shared" ca="1" si="1"/>
        <v>4</v>
      </c>
    </row>
    <row r="16" spans="1:3" x14ac:dyDescent="0.25">
      <c r="A16" s="2">
        <v>161</v>
      </c>
      <c r="B16" s="1">
        <f t="shared" ca="1" si="0"/>
        <v>2.9421788486669986E-2</v>
      </c>
      <c r="C16" s="3">
        <f t="shared" ca="1" si="1"/>
        <v>15</v>
      </c>
    </row>
    <row r="17" spans="1:11" ht="15.75" thickBot="1" x14ac:dyDescent="0.3">
      <c r="A17" s="4">
        <v>443</v>
      </c>
      <c r="B17" s="5">
        <f t="shared" ca="1" si="0"/>
        <v>0.93326601783316765</v>
      </c>
      <c r="C17" s="6">
        <f t="shared" ca="1" si="1"/>
        <v>1</v>
      </c>
    </row>
    <row r="18" spans="1:11" ht="15.75" thickBot="1" x14ac:dyDescent="0.3"/>
    <row r="19" spans="1:11" x14ac:dyDescent="0.25">
      <c r="A19" s="366" t="s">
        <v>93</v>
      </c>
      <c r="B19" s="367"/>
      <c r="C19" s="367"/>
      <c r="D19" s="28"/>
      <c r="E19" s="28"/>
      <c r="F19" s="28"/>
      <c r="G19" s="29"/>
    </row>
    <row r="20" spans="1:11" x14ac:dyDescent="0.25">
      <c r="A20" s="14" t="s">
        <v>39</v>
      </c>
      <c r="B20" s="8">
        <f ca="1">RAND()</f>
        <v>0.45701643892031207</v>
      </c>
      <c r="C20" s="8">
        <f ca="1">RANK(B20,$B$20:$B$38)</f>
        <v>14</v>
      </c>
      <c r="D20" s="9"/>
      <c r="E20" s="37" t="s">
        <v>62</v>
      </c>
      <c r="F20" s="8">
        <f ca="1">RAND()</f>
        <v>0.36393168677457211</v>
      </c>
      <c r="G20" s="11">
        <f ca="1">RANK(F20,$F$20:$F$38)</f>
        <v>15</v>
      </c>
      <c r="K20" s="37"/>
    </row>
    <row r="21" spans="1:11" x14ac:dyDescent="0.25">
      <c r="A21" s="14" t="s">
        <v>40</v>
      </c>
      <c r="B21" s="8">
        <f t="shared" ref="B21:B38" ca="1" si="2">RAND()</f>
        <v>0.11873131844714679</v>
      </c>
      <c r="C21" s="8">
        <f t="shared" ref="C21:C38" ca="1" si="3">RANK(B21,$B$20:$B$38)</f>
        <v>18</v>
      </c>
      <c r="D21" s="9"/>
      <c r="E21" s="37" t="s">
        <v>64</v>
      </c>
      <c r="F21" s="8">
        <f t="shared" ref="F21:F38" ca="1" si="4">RAND()</f>
        <v>0.92152563567661228</v>
      </c>
      <c r="G21" s="11">
        <f t="shared" ref="G21:G38" ca="1" si="5">RANK(F21,$F$20:$F$38)</f>
        <v>4</v>
      </c>
      <c r="K21" s="37"/>
    </row>
    <row r="22" spans="1:11" x14ac:dyDescent="0.25">
      <c r="A22" s="14" t="s">
        <v>41</v>
      </c>
      <c r="B22" s="8">
        <f t="shared" ca="1" si="2"/>
        <v>0.7831882169585852</v>
      </c>
      <c r="C22" s="8">
        <f t="shared" ca="1" si="3"/>
        <v>6</v>
      </c>
      <c r="D22" s="9"/>
      <c r="E22" s="37" t="s">
        <v>66</v>
      </c>
      <c r="F22" s="8">
        <f t="shared" ca="1" si="4"/>
        <v>0.99114154101987084</v>
      </c>
      <c r="G22" s="11">
        <f t="shared" ca="1" si="5"/>
        <v>2</v>
      </c>
      <c r="K22" s="37"/>
    </row>
    <row r="23" spans="1:11" x14ac:dyDescent="0.25">
      <c r="A23" s="15" t="s">
        <v>42</v>
      </c>
      <c r="B23" s="8">
        <f t="shared" ca="1" si="2"/>
        <v>0.8914972707281702</v>
      </c>
      <c r="C23" s="8">
        <f t="shared" ca="1" si="3"/>
        <v>3</v>
      </c>
      <c r="D23" s="9"/>
      <c r="E23" s="37" t="s">
        <v>68</v>
      </c>
      <c r="F23" s="8">
        <f t="shared" ca="1" si="4"/>
        <v>0.39005091123544133</v>
      </c>
      <c r="G23" s="11">
        <f t="shared" ca="1" si="5"/>
        <v>14</v>
      </c>
      <c r="K23" s="37"/>
    </row>
    <row r="24" spans="1:11" x14ac:dyDescent="0.25">
      <c r="A24" s="14" t="s">
        <v>43</v>
      </c>
      <c r="B24" s="8">
        <f t="shared" ca="1" si="2"/>
        <v>0.61899893268957606</v>
      </c>
      <c r="C24" s="8">
        <f t="shared" ca="1" si="3"/>
        <v>10</v>
      </c>
      <c r="D24" s="9"/>
      <c r="E24" s="37" t="s">
        <v>70</v>
      </c>
      <c r="F24" s="8">
        <f t="shared" ca="1" si="4"/>
        <v>0.563228545475848</v>
      </c>
      <c r="G24" s="11">
        <f t="shared" ca="1" si="5"/>
        <v>12</v>
      </c>
      <c r="K24" s="37"/>
    </row>
    <row r="25" spans="1:11" x14ac:dyDescent="0.25">
      <c r="A25" s="14" t="s">
        <v>44</v>
      </c>
      <c r="B25" s="8">
        <f t="shared" ca="1" si="2"/>
        <v>0.8996191626483363</v>
      </c>
      <c r="C25" s="8">
        <f t="shared" ca="1" si="3"/>
        <v>2</v>
      </c>
      <c r="D25" s="9"/>
      <c r="E25" s="37" t="s">
        <v>72</v>
      </c>
      <c r="F25" s="8">
        <f t="shared" ca="1" si="4"/>
        <v>0.70955441901442262</v>
      </c>
      <c r="G25" s="11">
        <f t="shared" ca="1" si="5"/>
        <v>10</v>
      </c>
      <c r="K25" s="37"/>
    </row>
    <row r="26" spans="1:11" x14ac:dyDescent="0.25">
      <c r="A26" s="14" t="s">
        <v>45</v>
      </c>
      <c r="B26" s="8">
        <f t="shared" ca="1" si="2"/>
        <v>0.42929203208771849</v>
      </c>
      <c r="C26" s="8">
        <f t="shared" ca="1" si="3"/>
        <v>15</v>
      </c>
      <c r="D26" s="9"/>
      <c r="E26" s="37" t="s">
        <v>505</v>
      </c>
      <c r="F26" s="8">
        <f t="shared" ca="1" si="4"/>
        <v>0.43583335330325901</v>
      </c>
      <c r="G26" s="11">
        <f t="shared" ca="1" si="5"/>
        <v>13</v>
      </c>
      <c r="K26" s="37"/>
    </row>
    <row r="27" spans="1:11" x14ac:dyDescent="0.25">
      <c r="A27" s="14" t="s">
        <v>46</v>
      </c>
      <c r="B27" s="8">
        <f t="shared" ca="1" si="2"/>
        <v>0.61114140467794154</v>
      </c>
      <c r="C27" s="8">
        <f t="shared" ca="1" si="3"/>
        <v>11</v>
      </c>
      <c r="D27" s="9"/>
      <c r="E27" s="37" t="s">
        <v>394</v>
      </c>
      <c r="F27" s="8">
        <f t="shared" ca="1" si="4"/>
        <v>7.9549477118470491E-2</v>
      </c>
      <c r="G27" s="11">
        <f t="shared" ca="1" si="5"/>
        <v>18</v>
      </c>
      <c r="K27" s="37"/>
    </row>
    <row r="28" spans="1:11" x14ac:dyDescent="0.25">
      <c r="A28" s="14" t="s">
        <v>47</v>
      </c>
      <c r="B28" s="8">
        <f t="shared" ca="1" si="2"/>
        <v>0.46063143920574645</v>
      </c>
      <c r="C28" s="8">
        <f t="shared" ca="1" si="3"/>
        <v>13</v>
      </c>
      <c r="D28" s="9"/>
      <c r="E28" s="37" t="s">
        <v>76</v>
      </c>
      <c r="F28" s="8">
        <f t="shared" ca="1" si="4"/>
        <v>0.73498383850276583</v>
      </c>
      <c r="G28" s="11">
        <f t="shared" ca="1" si="5"/>
        <v>8</v>
      </c>
      <c r="K28" s="37"/>
    </row>
    <row r="29" spans="1:11" x14ac:dyDescent="0.25">
      <c r="A29" s="14" t="s">
        <v>48</v>
      </c>
      <c r="B29" s="8">
        <f t="shared" ca="1" si="2"/>
        <v>0.69050279051552499</v>
      </c>
      <c r="C29" s="8">
        <f t="shared" ca="1" si="3"/>
        <v>7</v>
      </c>
      <c r="D29" s="9"/>
      <c r="E29" s="37" t="s">
        <v>78</v>
      </c>
      <c r="F29" s="8">
        <f t="shared" ca="1" si="4"/>
        <v>0.9316337566879519</v>
      </c>
      <c r="G29" s="11">
        <f t="shared" ca="1" si="5"/>
        <v>3</v>
      </c>
      <c r="K29" s="37"/>
    </row>
    <row r="30" spans="1:11" x14ac:dyDescent="0.25">
      <c r="A30" s="14" t="s">
        <v>49</v>
      </c>
      <c r="B30" s="8">
        <f t="shared" ca="1" si="2"/>
        <v>0.30209266397655232</v>
      </c>
      <c r="C30" s="8">
        <f t="shared" ca="1" si="3"/>
        <v>17</v>
      </c>
      <c r="D30" s="9"/>
      <c r="E30" s="37" t="s">
        <v>80</v>
      </c>
      <c r="F30" s="8">
        <f t="shared" ca="1" si="4"/>
        <v>6.7694136891827905E-2</v>
      </c>
      <c r="G30" s="11">
        <f t="shared" ca="1" si="5"/>
        <v>19</v>
      </c>
      <c r="K30" s="37"/>
    </row>
    <row r="31" spans="1:11" x14ac:dyDescent="0.25">
      <c r="A31" s="14" t="s">
        <v>50</v>
      </c>
      <c r="B31" s="8">
        <f t="shared" ca="1" si="2"/>
        <v>0.82693804046612918</v>
      </c>
      <c r="C31" s="8">
        <f t="shared" ca="1" si="3"/>
        <v>5</v>
      </c>
      <c r="D31" s="9"/>
      <c r="E31" s="37" t="s">
        <v>95</v>
      </c>
      <c r="F31" s="8">
        <f t="shared" ca="1" si="4"/>
        <v>0.77840239735981487</v>
      </c>
      <c r="G31" s="11">
        <f t="shared" ca="1" si="5"/>
        <v>7</v>
      </c>
      <c r="K31" s="37"/>
    </row>
    <row r="32" spans="1:11" x14ac:dyDescent="0.25">
      <c r="A32" s="15" t="s">
        <v>51</v>
      </c>
      <c r="B32" s="8">
        <f t="shared" ca="1" si="2"/>
        <v>0.3466149675225515</v>
      </c>
      <c r="C32" s="8">
        <f t="shared" ca="1" si="3"/>
        <v>16</v>
      </c>
      <c r="D32" s="9"/>
      <c r="E32" s="37" t="s">
        <v>505</v>
      </c>
      <c r="F32" s="8">
        <f t="shared" ca="1" si="4"/>
        <v>0.71504302574649459</v>
      </c>
      <c r="G32" s="11">
        <f t="shared" ca="1" si="5"/>
        <v>9</v>
      </c>
      <c r="K32" s="37"/>
    </row>
    <row r="33" spans="1:11" x14ac:dyDescent="0.25">
      <c r="A33" s="14" t="s">
        <v>52</v>
      </c>
      <c r="B33" s="8">
        <f t="shared" ca="1" si="2"/>
        <v>0.84463284199793076</v>
      </c>
      <c r="C33" s="8">
        <f t="shared" ca="1" si="3"/>
        <v>4</v>
      </c>
      <c r="D33" s="9"/>
      <c r="E33" s="37" t="s">
        <v>85</v>
      </c>
      <c r="F33" s="8">
        <f t="shared" ca="1" si="4"/>
        <v>0.90611352379396992</v>
      </c>
      <c r="G33" s="11">
        <f t="shared" ca="1" si="5"/>
        <v>6</v>
      </c>
      <c r="K33" s="37"/>
    </row>
    <row r="34" spans="1:11" x14ac:dyDescent="0.25">
      <c r="A34" s="14" t="s">
        <v>53</v>
      </c>
      <c r="B34" s="8">
        <f t="shared" ca="1" si="2"/>
        <v>0.64827603442845305</v>
      </c>
      <c r="C34" s="8">
        <f t="shared" ca="1" si="3"/>
        <v>9</v>
      </c>
      <c r="D34" s="9"/>
      <c r="E34" s="37" t="s">
        <v>87</v>
      </c>
      <c r="F34" s="8">
        <f t="shared" ca="1" si="4"/>
        <v>0.68116817872847579</v>
      </c>
      <c r="G34" s="11">
        <f t="shared" ca="1" si="5"/>
        <v>11</v>
      </c>
      <c r="K34" s="37"/>
    </row>
    <row r="35" spans="1:11" x14ac:dyDescent="0.25">
      <c r="A35" s="15" t="s">
        <v>54</v>
      </c>
      <c r="B35" s="8">
        <f t="shared" ca="1" si="2"/>
        <v>0.58852724386988042</v>
      </c>
      <c r="C35" s="8">
        <f t="shared" ca="1" si="3"/>
        <v>12</v>
      </c>
      <c r="D35" s="9"/>
      <c r="E35" s="37" t="s">
        <v>66</v>
      </c>
      <c r="F35" s="8">
        <f t="shared" ca="1" si="4"/>
        <v>0.15805437519522836</v>
      </c>
      <c r="G35" s="11">
        <f t="shared" ca="1" si="5"/>
        <v>17</v>
      </c>
      <c r="K35" s="37"/>
    </row>
    <row r="36" spans="1:11" x14ac:dyDescent="0.25">
      <c r="A36" s="15" t="s">
        <v>55</v>
      </c>
      <c r="B36" s="8">
        <f t="shared" ca="1" si="2"/>
        <v>0.67781404471253504</v>
      </c>
      <c r="C36" s="8">
        <f t="shared" ca="1" si="3"/>
        <v>8</v>
      </c>
      <c r="D36" s="9"/>
      <c r="E36" s="37" t="s">
        <v>72</v>
      </c>
      <c r="F36" s="8">
        <f t="shared" ca="1" si="4"/>
        <v>0.30622664673467803</v>
      </c>
      <c r="G36" s="11">
        <f t="shared" ca="1" si="5"/>
        <v>16</v>
      </c>
      <c r="K36" s="37"/>
    </row>
    <row r="37" spans="1:11" x14ac:dyDescent="0.25">
      <c r="A37" s="14" t="s">
        <v>56</v>
      </c>
      <c r="B37" s="8">
        <f t="shared" ca="1" si="2"/>
        <v>0.96062261003678284</v>
      </c>
      <c r="C37" s="8">
        <f t="shared" ca="1" si="3"/>
        <v>1</v>
      </c>
      <c r="D37" s="9"/>
      <c r="E37" s="37" t="s">
        <v>91</v>
      </c>
      <c r="F37" s="8">
        <f t="shared" ca="1" si="4"/>
        <v>0.99479701896167527</v>
      </c>
      <c r="G37" s="11">
        <f t="shared" ca="1" si="5"/>
        <v>1</v>
      </c>
      <c r="K37" s="37"/>
    </row>
    <row r="38" spans="1:11" ht="15.75" thickBot="1" x14ac:dyDescent="0.3">
      <c r="A38" s="16" t="s">
        <v>57</v>
      </c>
      <c r="B38" s="36">
        <f t="shared" ca="1" si="2"/>
        <v>6.8606731517894981E-2</v>
      </c>
      <c r="C38" s="36">
        <f t="shared" ca="1" si="3"/>
        <v>19</v>
      </c>
      <c r="D38" s="44"/>
      <c r="E38" s="45" t="s">
        <v>394</v>
      </c>
      <c r="F38" s="36">
        <f t="shared" ca="1" si="4"/>
        <v>0.90905214290764935</v>
      </c>
      <c r="G38" s="13">
        <f t="shared" ca="1" si="5"/>
        <v>5</v>
      </c>
      <c r="K38" s="37"/>
    </row>
    <row r="39" spans="1:11" ht="15.75" thickBot="1" x14ac:dyDescent="0.3"/>
    <row r="40" spans="1:11" x14ac:dyDescent="0.25">
      <c r="A40" s="363" t="s">
        <v>129</v>
      </c>
      <c r="B40" s="364"/>
      <c r="C40" s="365"/>
    </row>
    <row r="41" spans="1:11" x14ac:dyDescent="0.25">
      <c r="A41" s="17">
        <v>0</v>
      </c>
      <c r="B41" s="8">
        <f t="shared" ref="B41:B67" ca="1" si="6">RAND()</f>
        <v>0.52673807865902278</v>
      </c>
      <c r="C41" s="11">
        <f ca="1">RANK(B41,$B$41:$B$56)</f>
        <v>9</v>
      </c>
    </row>
    <row r="42" spans="1:11" x14ac:dyDescent="0.25">
      <c r="A42" s="17">
        <v>1</v>
      </c>
      <c r="B42" s="8">
        <f t="shared" ca="1" si="6"/>
        <v>0.41052387035027138</v>
      </c>
      <c r="C42" s="11">
        <f t="shared" ref="C42:C56" ca="1" si="7">RANK(B42,$B$41:$B$56)</f>
        <v>11</v>
      </c>
    </row>
    <row r="43" spans="1:11" x14ac:dyDescent="0.25">
      <c r="A43" s="17">
        <v>2</v>
      </c>
      <c r="B43" s="8">
        <f t="shared" ca="1" si="6"/>
        <v>0.97295030166244778</v>
      </c>
      <c r="C43" s="11">
        <f t="shared" ca="1" si="7"/>
        <v>1</v>
      </c>
    </row>
    <row r="44" spans="1:11" x14ac:dyDescent="0.25">
      <c r="A44" s="17" t="s">
        <v>103</v>
      </c>
      <c r="B44" s="8">
        <f t="shared" ca="1" si="6"/>
        <v>0.79587487246469402</v>
      </c>
      <c r="C44" s="11">
        <f t="shared" ca="1" si="7"/>
        <v>5</v>
      </c>
    </row>
    <row r="45" spans="1:11" x14ac:dyDescent="0.25">
      <c r="A45" s="17" t="s">
        <v>105</v>
      </c>
      <c r="B45" s="8">
        <f t="shared" ca="1" si="6"/>
        <v>0.10869633654280952</v>
      </c>
      <c r="C45" s="11">
        <f t="shared" ca="1" si="7"/>
        <v>16</v>
      </c>
    </row>
    <row r="46" spans="1:11" x14ac:dyDescent="0.25">
      <c r="A46" s="17" t="s">
        <v>107</v>
      </c>
      <c r="B46" s="8">
        <f t="shared" ca="1" si="6"/>
        <v>0.77152621844035629</v>
      </c>
      <c r="C46" s="11">
        <f t="shared" ca="1" si="7"/>
        <v>6</v>
      </c>
    </row>
    <row r="47" spans="1:11" x14ac:dyDescent="0.25">
      <c r="A47" s="17" t="s">
        <v>109</v>
      </c>
      <c r="B47" s="8">
        <f t="shared" ca="1" si="6"/>
        <v>0.21176347255101735</v>
      </c>
      <c r="C47" s="11">
        <f t="shared" ca="1" si="7"/>
        <v>14</v>
      </c>
    </row>
    <row r="48" spans="1:11" x14ac:dyDescent="0.25">
      <c r="A48" s="17" t="s">
        <v>111</v>
      </c>
      <c r="B48" s="8">
        <f t="shared" ca="1" si="6"/>
        <v>0.72397384899088446</v>
      </c>
      <c r="C48" s="11">
        <f t="shared" ca="1" si="7"/>
        <v>8</v>
      </c>
    </row>
    <row r="49" spans="1:7" x14ac:dyDescent="0.25">
      <c r="A49" s="17" t="s">
        <v>113</v>
      </c>
      <c r="B49" s="8">
        <f t="shared" ca="1" si="6"/>
        <v>0.75182155469639145</v>
      </c>
      <c r="C49" s="11">
        <f t="shared" ca="1" si="7"/>
        <v>7</v>
      </c>
    </row>
    <row r="50" spans="1:7" x14ac:dyDescent="0.25">
      <c r="A50" s="17" t="s">
        <v>115</v>
      </c>
      <c r="B50" s="8">
        <f t="shared" ca="1" si="6"/>
        <v>0.43250100492780197</v>
      </c>
      <c r="C50" s="11">
        <f t="shared" ca="1" si="7"/>
        <v>10</v>
      </c>
    </row>
    <row r="51" spans="1:7" x14ac:dyDescent="0.25">
      <c r="A51" s="17" t="s">
        <v>61</v>
      </c>
      <c r="B51" s="8">
        <f t="shared" ca="1" si="6"/>
        <v>0.96580378882116691</v>
      </c>
      <c r="C51" s="11">
        <f t="shared" ca="1" si="7"/>
        <v>2</v>
      </c>
    </row>
    <row r="52" spans="1:7" x14ac:dyDescent="0.25">
      <c r="A52" s="17" t="s">
        <v>63</v>
      </c>
      <c r="B52" s="8">
        <f t="shared" ca="1" si="6"/>
        <v>0.94011277183354702</v>
      </c>
      <c r="C52" s="11">
        <f t="shared" ca="1" si="7"/>
        <v>3</v>
      </c>
    </row>
    <row r="53" spans="1:7" x14ac:dyDescent="0.25">
      <c r="A53" s="17" t="s">
        <v>65</v>
      </c>
      <c r="B53" s="8">
        <f t="shared" ca="1" si="6"/>
        <v>0.22605709571757571</v>
      </c>
      <c r="C53" s="11">
        <f t="shared" ca="1" si="7"/>
        <v>13</v>
      </c>
    </row>
    <row r="54" spans="1:7" x14ac:dyDescent="0.25">
      <c r="A54" s="17" t="s">
        <v>67</v>
      </c>
      <c r="B54" s="8">
        <f t="shared" ca="1" si="6"/>
        <v>0.33137721493556671</v>
      </c>
      <c r="C54" s="11">
        <f t="shared" ca="1" si="7"/>
        <v>12</v>
      </c>
    </row>
    <row r="55" spans="1:7" x14ac:dyDescent="0.25">
      <c r="A55" s="17" t="s">
        <v>69</v>
      </c>
      <c r="B55" s="8">
        <f t="shared" ca="1" si="6"/>
        <v>0.13101621309257672</v>
      </c>
      <c r="C55" s="11">
        <f t="shared" ca="1" si="7"/>
        <v>15</v>
      </c>
    </row>
    <row r="56" spans="1:7" ht="15.75" thickBot="1" x14ac:dyDescent="0.3">
      <c r="A56" s="18" t="s">
        <v>71</v>
      </c>
      <c r="B56" s="12">
        <f t="shared" ca="1" si="6"/>
        <v>0.84223183914935229</v>
      </c>
      <c r="C56" s="13">
        <f t="shared" ca="1" si="7"/>
        <v>4</v>
      </c>
    </row>
    <row r="57" spans="1:7" ht="15.75" thickBot="1" x14ac:dyDescent="0.3">
      <c r="A57" s="9"/>
      <c r="B57" s="9"/>
      <c r="C57" s="9"/>
    </row>
    <row r="58" spans="1:7" x14ac:dyDescent="0.25">
      <c r="A58" s="369" t="s">
        <v>130</v>
      </c>
      <c r="B58" s="370"/>
      <c r="C58" s="370"/>
      <c r="D58" s="28"/>
      <c r="E58" s="28"/>
      <c r="F58" s="28"/>
      <c r="G58" s="29"/>
    </row>
    <row r="59" spans="1:7" ht="15" customHeight="1" x14ac:dyDescent="0.25">
      <c r="A59" s="19" t="s">
        <v>135</v>
      </c>
      <c r="B59" s="8">
        <f t="shared" ca="1" si="6"/>
        <v>0.45794176949817855</v>
      </c>
      <c r="C59" s="8">
        <f ca="1">RANK(B59,$B$58:$B$67)</f>
        <v>5</v>
      </c>
      <c r="D59" s="9"/>
      <c r="E59" s="31" t="s">
        <v>133</v>
      </c>
      <c r="F59" s="8">
        <f t="shared" ref="F59:F67" ca="1" si="8">RAND()</f>
        <v>0.80295194167722406</v>
      </c>
      <c r="G59" s="11">
        <f ca="1">RANK(F59,$F$59:$F$67)</f>
        <v>3</v>
      </c>
    </row>
    <row r="60" spans="1:7" x14ac:dyDescent="0.25">
      <c r="A60" s="19" t="s">
        <v>137</v>
      </c>
      <c r="B60" s="8">
        <f t="shared" ca="1" si="6"/>
        <v>0.42967692231490728</v>
      </c>
      <c r="C60" s="8">
        <f t="shared" ref="C60:C67" ca="1" si="9">RANK(B60,$B$58:$B$67)</f>
        <v>6</v>
      </c>
      <c r="D60" s="9"/>
      <c r="E60" s="31" t="s">
        <v>136</v>
      </c>
      <c r="F60" s="8">
        <f t="shared" ca="1" si="8"/>
        <v>0.65065827750621674</v>
      </c>
      <c r="G60" s="11">
        <f t="shared" ref="G60:G67" ca="1" si="10">RANK(F60,$F$59:$F$67)</f>
        <v>4</v>
      </c>
    </row>
    <row r="61" spans="1:7" ht="15" customHeight="1" x14ac:dyDescent="0.25">
      <c r="A61" s="19" t="s">
        <v>139</v>
      </c>
      <c r="B61" s="8">
        <f t="shared" ca="1" si="6"/>
        <v>0.37012221844233473</v>
      </c>
      <c r="C61" s="8">
        <f t="shared" ca="1" si="9"/>
        <v>7</v>
      </c>
      <c r="D61" s="9"/>
      <c r="E61" s="31" t="s">
        <v>138</v>
      </c>
      <c r="F61" s="8">
        <f t="shared" ca="1" si="8"/>
        <v>0.45474816004782825</v>
      </c>
      <c r="G61" s="11">
        <f t="shared" ca="1" si="10"/>
        <v>6</v>
      </c>
    </row>
    <row r="62" spans="1:7" x14ac:dyDescent="0.25">
      <c r="A62" s="19" t="s">
        <v>335</v>
      </c>
      <c r="B62" s="8">
        <f t="shared" ca="1" si="6"/>
        <v>0.53199027938897436</v>
      </c>
      <c r="C62" s="8">
        <f t="shared" ca="1" si="9"/>
        <v>4</v>
      </c>
      <c r="D62" s="9"/>
      <c r="E62" s="31" t="s">
        <v>140</v>
      </c>
      <c r="F62" s="8">
        <f t="shared" ca="1" si="8"/>
        <v>0.1783335046613076</v>
      </c>
      <c r="G62" s="11">
        <f t="shared" ca="1" si="10"/>
        <v>9</v>
      </c>
    </row>
    <row r="63" spans="1:7" x14ac:dyDescent="0.25">
      <c r="A63" s="19" t="s">
        <v>336</v>
      </c>
      <c r="B63" s="8">
        <f t="shared" ca="1" si="6"/>
        <v>0.56095384485737709</v>
      </c>
      <c r="C63" s="8">
        <f t="shared" ca="1" si="9"/>
        <v>3</v>
      </c>
      <c r="D63" s="9"/>
      <c r="E63" s="31" t="s">
        <v>141</v>
      </c>
      <c r="F63" s="8">
        <f t="shared" ca="1" si="8"/>
        <v>0.82226658971412669</v>
      </c>
      <c r="G63" s="11">
        <f t="shared" ca="1" si="10"/>
        <v>2</v>
      </c>
    </row>
    <row r="64" spans="1:7" x14ac:dyDescent="0.25">
      <c r="A64" s="19" t="s">
        <v>144</v>
      </c>
      <c r="B64" s="8">
        <f t="shared" ca="1" si="6"/>
        <v>0.85177223618465014</v>
      </c>
      <c r="C64" s="8">
        <f t="shared" ca="1" si="9"/>
        <v>1</v>
      </c>
      <c r="D64" s="9"/>
      <c r="E64" s="31" t="s">
        <v>143</v>
      </c>
      <c r="F64" s="8">
        <f t="shared" ca="1" si="8"/>
        <v>0.477217013009407</v>
      </c>
      <c r="G64" s="11">
        <f t="shared" ca="1" si="10"/>
        <v>5</v>
      </c>
    </row>
    <row r="65" spans="1:7" ht="15" customHeight="1" x14ac:dyDescent="0.25">
      <c r="A65" s="19" t="s">
        <v>146</v>
      </c>
      <c r="B65" s="8">
        <f t="shared" ca="1" si="6"/>
        <v>0.27494597390546505</v>
      </c>
      <c r="C65" s="8">
        <f t="shared" ca="1" si="9"/>
        <v>8</v>
      </c>
      <c r="D65" s="9"/>
      <c r="E65" s="31" t="s">
        <v>145</v>
      </c>
      <c r="F65" s="8">
        <f t="shared" ca="1" si="8"/>
        <v>0.34960435131807821</v>
      </c>
      <c r="G65" s="11">
        <f t="shared" ca="1" si="10"/>
        <v>7</v>
      </c>
    </row>
    <row r="66" spans="1:7" x14ac:dyDescent="0.25">
      <c r="A66" s="19" t="s">
        <v>338</v>
      </c>
      <c r="B66" s="8">
        <f t="shared" ca="1" si="6"/>
        <v>7.6325167711564168E-2</v>
      </c>
      <c r="C66" s="8">
        <f t="shared" ca="1" si="9"/>
        <v>9</v>
      </c>
      <c r="D66" s="9"/>
      <c r="E66" s="31" t="s">
        <v>147</v>
      </c>
      <c r="F66" s="8">
        <f t="shared" ca="1" si="8"/>
        <v>0.94497761164799909</v>
      </c>
      <c r="G66" s="11">
        <f t="shared" ca="1" si="10"/>
        <v>1</v>
      </c>
    </row>
    <row r="67" spans="1:7" ht="15.75" customHeight="1" thickBot="1" x14ac:dyDescent="0.3">
      <c r="A67" s="20" t="s">
        <v>150</v>
      </c>
      <c r="B67" s="36">
        <f t="shared" ca="1" si="6"/>
        <v>0.79716280744825108</v>
      </c>
      <c r="C67" s="36">
        <f t="shared" ca="1" si="9"/>
        <v>2</v>
      </c>
      <c r="D67" s="44"/>
      <c r="E67" s="46" t="s">
        <v>148</v>
      </c>
      <c r="F67" s="36">
        <f t="shared" ca="1" si="8"/>
        <v>0.29399746709270802</v>
      </c>
      <c r="G67" s="13">
        <f t="shared" ca="1" si="10"/>
        <v>8</v>
      </c>
    </row>
    <row r="68" spans="1:7" ht="15.75" thickBot="1" x14ac:dyDescent="0.3"/>
    <row r="69" spans="1:7" x14ac:dyDescent="0.25">
      <c r="A69" s="360" t="s">
        <v>174</v>
      </c>
      <c r="B69" s="361"/>
      <c r="C69" s="362"/>
    </row>
    <row r="70" spans="1:7" x14ac:dyDescent="0.25">
      <c r="A70" s="21" t="s">
        <v>151</v>
      </c>
      <c r="B70" s="8">
        <f ca="1">RAND()</f>
        <v>0.44622641573273436</v>
      </c>
      <c r="C70" s="11">
        <f ca="1">RANK(B70,$B$70:$B$92)</f>
        <v>14</v>
      </c>
    </row>
    <row r="71" spans="1:7" x14ac:dyDescent="0.25">
      <c r="A71" s="21" t="s">
        <v>152</v>
      </c>
      <c r="B71" s="8">
        <f t="shared" ref="B71:B91" ca="1" si="11">RAND()</f>
        <v>0.63589909175292691</v>
      </c>
      <c r="C71" s="11">
        <f t="shared" ref="C71:C92" ca="1" si="12">RANK(B71,$B$70:$B$92)</f>
        <v>10</v>
      </c>
    </row>
    <row r="72" spans="1:7" x14ac:dyDescent="0.25">
      <c r="A72" s="21" t="s">
        <v>153</v>
      </c>
      <c r="B72" s="8">
        <f t="shared" ca="1" si="11"/>
        <v>2.2829209096751901E-2</v>
      </c>
      <c r="C72" s="11">
        <f t="shared" ca="1" si="12"/>
        <v>23</v>
      </c>
    </row>
    <row r="73" spans="1:7" x14ac:dyDescent="0.25">
      <c r="A73" s="21" t="s">
        <v>154</v>
      </c>
      <c r="B73" s="8">
        <f t="shared" ca="1" si="11"/>
        <v>0.94412118528484879</v>
      </c>
      <c r="C73" s="11">
        <f t="shared" ca="1" si="12"/>
        <v>3</v>
      </c>
    </row>
    <row r="74" spans="1:7" x14ac:dyDescent="0.25">
      <c r="A74" s="21" t="s">
        <v>155</v>
      </c>
      <c r="B74" s="8">
        <f t="shared" ca="1" si="11"/>
        <v>0.58894147816791775</v>
      </c>
      <c r="C74" s="11">
        <f t="shared" ca="1" si="12"/>
        <v>11</v>
      </c>
    </row>
    <row r="75" spans="1:7" x14ac:dyDescent="0.25">
      <c r="A75" s="21" t="s">
        <v>156</v>
      </c>
      <c r="B75" s="8">
        <f t="shared" ca="1" si="11"/>
        <v>0.6925460844558724</v>
      </c>
      <c r="C75" s="11">
        <f t="shared" ca="1" si="12"/>
        <v>7</v>
      </c>
    </row>
    <row r="76" spans="1:7" x14ac:dyDescent="0.25">
      <c r="A76" s="21" t="s">
        <v>157</v>
      </c>
      <c r="B76" s="8">
        <f t="shared" ca="1" si="11"/>
        <v>0.65135039295913222</v>
      </c>
      <c r="C76" s="11">
        <f t="shared" ca="1" si="12"/>
        <v>8</v>
      </c>
    </row>
    <row r="77" spans="1:7" x14ac:dyDescent="0.25">
      <c r="A77" s="21" t="s">
        <v>158</v>
      </c>
      <c r="B77" s="8">
        <f t="shared" ca="1" si="11"/>
        <v>0.38625261541439426</v>
      </c>
      <c r="C77" s="11">
        <f t="shared" ca="1" si="12"/>
        <v>15</v>
      </c>
    </row>
    <row r="78" spans="1:7" x14ac:dyDescent="0.25">
      <c r="A78" s="21" t="s">
        <v>159</v>
      </c>
      <c r="B78" s="8">
        <f t="shared" ca="1" si="11"/>
        <v>0.38195925204544823</v>
      </c>
      <c r="C78" s="11">
        <f t="shared" ca="1" si="12"/>
        <v>16</v>
      </c>
    </row>
    <row r="79" spans="1:7" x14ac:dyDescent="0.25">
      <c r="A79" s="21" t="s">
        <v>160</v>
      </c>
      <c r="B79" s="8">
        <f t="shared" ca="1" si="11"/>
        <v>0.99101129251206677</v>
      </c>
      <c r="C79" s="11">
        <f t="shared" ca="1" si="12"/>
        <v>1</v>
      </c>
    </row>
    <row r="80" spans="1:7" x14ac:dyDescent="0.25">
      <c r="A80" s="21" t="s">
        <v>161</v>
      </c>
      <c r="B80" s="8">
        <f t="shared" ca="1" si="11"/>
        <v>0.30841912131343652</v>
      </c>
      <c r="C80" s="11">
        <f t="shared" ca="1" si="12"/>
        <v>18</v>
      </c>
    </row>
    <row r="81" spans="1:7" x14ac:dyDescent="0.25">
      <c r="A81" s="21" t="s">
        <v>162</v>
      </c>
      <c r="B81" s="8">
        <f t="shared" ca="1" si="11"/>
        <v>0.29241347844264975</v>
      </c>
      <c r="C81" s="11">
        <f t="shared" ca="1" si="12"/>
        <v>19</v>
      </c>
    </row>
    <row r="82" spans="1:7" x14ac:dyDescent="0.25">
      <c r="A82" s="21" t="s">
        <v>163</v>
      </c>
      <c r="B82" s="8">
        <f t="shared" ca="1" si="11"/>
        <v>0.95797318329152259</v>
      </c>
      <c r="C82" s="11">
        <f t="shared" ca="1" si="12"/>
        <v>2</v>
      </c>
    </row>
    <row r="83" spans="1:7" x14ac:dyDescent="0.25">
      <c r="A83" s="21" t="s">
        <v>164</v>
      </c>
      <c r="B83" s="8">
        <f t="shared" ca="1" si="11"/>
        <v>0.82488785287020305</v>
      </c>
      <c r="C83" s="11">
        <f t="shared" ca="1" si="12"/>
        <v>5</v>
      </c>
    </row>
    <row r="84" spans="1:7" x14ac:dyDescent="0.25">
      <c r="A84" s="21" t="s">
        <v>165</v>
      </c>
      <c r="B84" s="8">
        <f t="shared" ca="1" si="11"/>
        <v>0.34272817263397504</v>
      </c>
      <c r="C84" s="11">
        <f t="shared" ca="1" si="12"/>
        <v>17</v>
      </c>
    </row>
    <row r="85" spans="1:7" x14ac:dyDescent="0.25">
      <c r="A85" s="21" t="s">
        <v>166</v>
      </c>
      <c r="B85" s="8">
        <f t="shared" ca="1" si="11"/>
        <v>0.50682297210594951</v>
      </c>
      <c r="C85" s="11">
        <f t="shared" ca="1" si="12"/>
        <v>13</v>
      </c>
    </row>
    <row r="86" spans="1:7" x14ac:dyDescent="0.25">
      <c r="A86" s="21" t="s">
        <v>167</v>
      </c>
      <c r="B86" s="8">
        <f t="shared" ca="1" si="11"/>
        <v>0.14021455812309236</v>
      </c>
      <c r="C86" s="11">
        <f t="shared" ca="1" si="12"/>
        <v>22</v>
      </c>
    </row>
    <row r="87" spans="1:7" x14ac:dyDescent="0.25">
      <c r="A87" s="21" t="s">
        <v>168</v>
      </c>
      <c r="B87" s="8">
        <f t="shared" ca="1" si="11"/>
        <v>0.54066796143951867</v>
      </c>
      <c r="C87" s="11">
        <f t="shared" ca="1" si="12"/>
        <v>12</v>
      </c>
    </row>
    <row r="88" spans="1:7" x14ac:dyDescent="0.25">
      <c r="A88" s="21" t="s">
        <v>169</v>
      </c>
      <c r="B88" s="8">
        <f t="shared" ca="1" si="11"/>
        <v>0.20515844645462311</v>
      </c>
      <c r="C88" s="11">
        <f t="shared" ca="1" si="12"/>
        <v>21</v>
      </c>
    </row>
    <row r="89" spans="1:7" x14ac:dyDescent="0.25">
      <c r="A89" s="21" t="s">
        <v>170</v>
      </c>
      <c r="B89" s="8">
        <f t="shared" ca="1" si="11"/>
        <v>0.21630003011222021</v>
      </c>
      <c r="C89" s="11">
        <f t="shared" ca="1" si="12"/>
        <v>20</v>
      </c>
    </row>
    <row r="90" spans="1:7" x14ac:dyDescent="0.25">
      <c r="A90" s="21" t="s">
        <v>171</v>
      </c>
      <c r="B90" s="8">
        <f t="shared" ca="1" si="11"/>
        <v>0.63653763919684603</v>
      </c>
      <c r="C90" s="11">
        <f t="shared" ca="1" si="12"/>
        <v>9</v>
      </c>
    </row>
    <row r="91" spans="1:7" x14ac:dyDescent="0.25">
      <c r="A91" s="21" t="s">
        <v>172</v>
      </c>
      <c r="B91" s="8">
        <f t="shared" ca="1" si="11"/>
        <v>0.93856196863975583</v>
      </c>
      <c r="C91" s="11">
        <f t="shared" ca="1" si="12"/>
        <v>4</v>
      </c>
    </row>
    <row r="92" spans="1:7" ht="15.75" thickBot="1" x14ac:dyDescent="0.3">
      <c r="A92" s="22" t="s">
        <v>173</v>
      </c>
      <c r="B92" s="12">
        <f ca="1">RAND()</f>
        <v>0.73087085621286252</v>
      </c>
      <c r="C92" s="13">
        <f t="shared" ca="1" si="12"/>
        <v>6</v>
      </c>
    </row>
    <row r="93" spans="1:7" ht="15.75" thickBot="1" x14ac:dyDescent="0.3"/>
    <row r="94" spans="1:7" x14ac:dyDescent="0.25">
      <c r="A94" s="366" t="s">
        <v>230</v>
      </c>
      <c r="B94" s="367"/>
      <c r="C94" s="367"/>
      <c r="D94" s="28"/>
      <c r="E94" s="28"/>
      <c r="F94" s="28"/>
      <c r="G94" s="29"/>
    </row>
    <row r="95" spans="1:7" ht="15.75" x14ac:dyDescent="0.25">
      <c r="A95" s="23" t="s">
        <v>215</v>
      </c>
      <c r="B95" s="8">
        <f ca="1">RAND()</f>
        <v>0.16725799388012275</v>
      </c>
      <c r="C95" s="8">
        <f ca="1">RANK(B95,$B$95:$B$114)</f>
        <v>17</v>
      </c>
      <c r="D95" s="9"/>
      <c r="E95" s="38" t="s">
        <v>178</v>
      </c>
      <c r="F95" s="8">
        <f ca="1">RAND()</f>
        <v>6.7641388937942803E-2</v>
      </c>
      <c r="G95" s="11">
        <f ca="1">RANK(F95,$F$95:$F$114)</f>
        <v>18</v>
      </c>
    </row>
    <row r="96" spans="1:7" ht="15.75" x14ac:dyDescent="0.25">
      <c r="A96" s="23" t="s">
        <v>216</v>
      </c>
      <c r="B96" s="8">
        <f t="shared" ref="B96:B114" ca="1" si="13">RAND()</f>
        <v>1.697452801025523E-2</v>
      </c>
      <c r="C96" s="8">
        <f t="shared" ref="C96:C114" ca="1" si="14">RANK(B96,$B$95:$B$114)</f>
        <v>20</v>
      </c>
      <c r="D96" s="9"/>
      <c r="E96" s="39" t="s">
        <v>180</v>
      </c>
      <c r="F96" s="8">
        <f t="shared" ref="F96:F114" ca="1" si="15">RAND()</f>
        <v>0.6693557511538013</v>
      </c>
      <c r="G96" s="11">
        <f t="shared" ref="G96:G114" ca="1" si="16">RANK(F96,$F$95:$F$114)</f>
        <v>4</v>
      </c>
    </row>
    <row r="97" spans="1:7" ht="15.75" x14ac:dyDescent="0.25">
      <c r="A97" s="23" t="s">
        <v>217</v>
      </c>
      <c r="B97" s="8">
        <f t="shared" ca="1" si="13"/>
        <v>0.18264384104067499</v>
      </c>
      <c r="C97" s="8">
        <f t="shared" ca="1" si="14"/>
        <v>16</v>
      </c>
      <c r="D97" s="9"/>
      <c r="E97" s="39" t="s">
        <v>182</v>
      </c>
      <c r="F97" s="8">
        <f t="shared" ca="1" si="15"/>
        <v>0.10577940608833858</v>
      </c>
      <c r="G97" s="11">
        <f t="shared" ca="1" si="16"/>
        <v>17</v>
      </c>
    </row>
    <row r="98" spans="1:7" ht="15.75" x14ac:dyDescent="0.25">
      <c r="A98" s="23" t="s">
        <v>218</v>
      </c>
      <c r="B98" s="8">
        <f t="shared" ca="1" si="13"/>
        <v>0.95322075776651594</v>
      </c>
      <c r="C98" s="8">
        <f t="shared" ca="1" si="14"/>
        <v>2</v>
      </c>
      <c r="D98" s="9"/>
      <c r="E98" s="39" t="s">
        <v>184</v>
      </c>
      <c r="F98" s="8">
        <f t="shared" ca="1" si="15"/>
        <v>0.16337989640703754</v>
      </c>
      <c r="G98" s="11">
        <f t="shared" ca="1" si="16"/>
        <v>14</v>
      </c>
    </row>
    <row r="99" spans="1:7" ht="15.75" x14ac:dyDescent="0.25">
      <c r="A99" s="23" t="s">
        <v>219</v>
      </c>
      <c r="B99" s="8">
        <f t="shared" ca="1" si="13"/>
        <v>0.44059808330830308</v>
      </c>
      <c r="C99" s="8">
        <f t="shared" ca="1" si="14"/>
        <v>11</v>
      </c>
      <c r="D99" s="9"/>
      <c r="E99" s="39" t="s">
        <v>186</v>
      </c>
      <c r="F99" s="8">
        <f t="shared" ca="1" si="15"/>
        <v>0.53371561727772487</v>
      </c>
      <c r="G99" s="11">
        <f t="shared" ca="1" si="16"/>
        <v>9</v>
      </c>
    </row>
    <row r="100" spans="1:7" ht="15.75" x14ac:dyDescent="0.25">
      <c r="A100" s="23" t="s">
        <v>220</v>
      </c>
      <c r="B100" s="8">
        <f t="shared" ca="1" si="13"/>
        <v>0.28244493856508968</v>
      </c>
      <c r="C100" s="8">
        <f t="shared" ca="1" si="14"/>
        <v>14</v>
      </c>
      <c r="D100" s="9"/>
      <c r="E100" s="39" t="s">
        <v>188</v>
      </c>
      <c r="F100" s="8">
        <f t="shared" ca="1" si="15"/>
        <v>0.88408588927628096</v>
      </c>
      <c r="G100" s="11">
        <f t="shared" ca="1" si="16"/>
        <v>2</v>
      </c>
    </row>
    <row r="101" spans="1:7" ht="15.75" x14ac:dyDescent="0.25">
      <c r="A101" s="23" t="s">
        <v>221</v>
      </c>
      <c r="B101" s="8">
        <f t="shared" ca="1" si="13"/>
        <v>0.66585714904831927</v>
      </c>
      <c r="C101" s="8">
        <f t="shared" ca="1" si="14"/>
        <v>9</v>
      </c>
      <c r="D101" s="9"/>
      <c r="E101" s="39" t="s">
        <v>190</v>
      </c>
      <c r="F101" s="8">
        <f t="shared" ca="1" si="15"/>
        <v>0.41279160341898224</v>
      </c>
      <c r="G101" s="11">
        <f t="shared" ca="1" si="16"/>
        <v>10</v>
      </c>
    </row>
    <row r="102" spans="1:7" ht="15.75" x14ac:dyDescent="0.25">
      <c r="A102" s="23" t="s">
        <v>222</v>
      </c>
      <c r="B102" s="8">
        <f t="shared" ca="1" si="13"/>
        <v>0.89236116912336494</v>
      </c>
      <c r="C102" s="8">
        <f t="shared" ca="1" si="14"/>
        <v>5</v>
      </c>
      <c r="D102" s="9"/>
      <c r="E102" s="39" t="s">
        <v>192</v>
      </c>
      <c r="F102" s="8">
        <f t="shared" ca="1" si="15"/>
        <v>0.34678703916509102</v>
      </c>
      <c r="G102" s="11">
        <f t="shared" ca="1" si="16"/>
        <v>11</v>
      </c>
    </row>
    <row r="103" spans="1:7" ht="15.75" x14ac:dyDescent="0.25">
      <c r="A103" s="23" t="s">
        <v>223</v>
      </c>
      <c r="B103" s="8">
        <f t="shared" ca="1" si="13"/>
        <v>0.16681766992883817</v>
      </c>
      <c r="C103" s="8">
        <f t="shared" ca="1" si="14"/>
        <v>18</v>
      </c>
      <c r="D103" s="9"/>
      <c r="E103" s="39" t="s">
        <v>194</v>
      </c>
      <c r="F103" s="8">
        <f t="shared" ca="1" si="15"/>
        <v>0.14825807385422141</v>
      </c>
      <c r="G103" s="11">
        <f t="shared" ca="1" si="16"/>
        <v>16</v>
      </c>
    </row>
    <row r="104" spans="1:7" ht="15.75" x14ac:dyDescent="0.25">
      <c r="A104" s="23" t="s">
        <v>224</v>
      </c>
      <c r="B104" s="8">
        <f t="shared" ca="1" si="13"/>
        <v>6.6219221853354049E-2</v>
      </c>
      <c r="C104" s="8">
        <f t="shared" ca="1" si="14"/>
        <v>19</v>
      </c>
      <c r="D104" s="9"/>
      <c r="E104" s="39" t="s">
        <v>196</v>
      </c>
      <c r="F104" s="8">
        <f t="shared" ca="1" si="15"/>
        <v>0.81348049938359479</v>
      </c>
      <c r="G104" s="11">
        <f t="shared" ca="1" si="16"/>
        <v>3</v>
      </c>
    </row>
    <row r="105" spans="1:7" ht="15.75" x14ac:dyDescent="0.25">
      <c r="A105" s="23" t="s">
        <v>225</v>
      </c>
      <c r="B105" s="8">
        <f t="shared" ca="1" si="13"/>
        <v>0.7717451361422375</v>
      </c>
      <c r="C105" s="8">
        <f t="shared" ca="1" si="14"/>
        <v>6</v>
      </c>
      <c r="D105" s="9"/>
      <c r="E105" s="39" t="s">
        <v>198</v>
      </c>
      <c r="F105" s="8">
        <f t="shared" ca="1" si="15"/>
        <v>0.93676128118758972</v>
      </c>
      <c r="G105" s="11">
        <f t="shared" ca="1" si="16"/>
        <v>1</v>
      </c>
    </row>
    <row r="106" spans="1:7" ht="15.75" x14ac:dyDescent="0.25">
      <c r="A106" s="23" t="s">
        <v>226</v>
      </c>
      <c r="B106" s="8">
        <f t="shared" ca="1" si="13"/>
        <v>0.72907512494405591</v>
      </c>
      <c r="C106" s="8">
        <f t="shared" ca="1" si="14"/>
        <v>7</v>
      </c>
      <c r="D106" s="9"/>
      <c r="E106" s="39" t="s">
        <v>200</v>
      </c>
      <c r="F106" s="8">
        <f t="shared" ca="1" si="15"/>
        <v>0.2593899783876088</v>
      </c>
      <c r="G106" s="11">
        <f t="shared" ca="1" si="16"/>
        <v>12</v>
      </c>
    </row>
    <row r="107" spans="1:7" ht="15.75" x14ac:dyDescent="0.25">
      <c r="A107" s="23" t="s">
        <v>227</v>
      </c>
      <c r="B107" s="8">
        <f t="shared" ca="1" si="13"/>
        <v>0.94215555970658649</v>
      </c>
      <c r="C107" s="8">
        <f t="shared" ca="1" si="14"/>
        <v>3</v>
      </c>
      <c r="D107" s="9"/>
      <c r="E107" s="39" t="s">
        <v>202</v>
      </c>
      <c r="F107" s="8">
        <f t="shared" ca="1" si="15"/>
        <v>0.59363565657281914</v>
      </c>
      <c r="G107" s="11">
        <f t="shared" ca="1" si="16"/>
        <v>7</v>
      </c>
    </row>
    <row r="108" spans="1:7" ht="15.75" x14ac:dyDescent="0.25">
      <c r="A108" s="23" t="s">
        <v>228</v>
      </c>
      <c r="B108" s="8">
        <f t="shared" ca="1" si="13"/>
        <v>0.93541797667214277</v>
      </c>
      <c r="C108" s="8">
        <f t="shared" ca="1" si="14"/>
        <v>4</v>
      </c>
      <c r="D108" s="9"/>
      <c r="E108" s="39" t="s">
        <v>204</v>
      </c>
      <c r="F108" s="8">
        <f t="shared" ca="1" si="15"/>
        <v>0.1519681660717388</v>
      </c>
      <c r="G108" s="11">
        <f t="shared" ca="1" si="16"/>
        <v>15</v>
      </c>
    </row>
    <row r="109" spans="1:7" ht="15.75" x14ac:dyDescent="0.25">
      <c r="A109" s="23" t="s">
        <v>228</v>
      </c>
      <c r="B109" s="8">
        <f t="shared" ca="1" si="13"/>
        <v>0.99296276983081921</v>
      </c>
      <c r="C109" s="8">
        <f t="shared" ca="1" si="14"/>
        <v>1</v>
      </c>
      <c r="D109" s="9"/>
      <c r="E109" s="39" t="s">
        <v>206</v>
      </c>
      <c r="F109" s="8">
        <f t="shared" ca="1" si="15"/>
        <v>2.849025966011387E-2</v>
      </c>
      <c r="G109" s="11">
        <f t="shared" ca="1" si="16"/>
        <v>19</v>
      </c>
    </row>
    <row r="110" spans="1:7" ht="15.75" x14ac:dyDescent="0.25">
      <c r="A110" s="23" t="s">
        <v>229</v>
      </c>
      <c r="B110" s="8">
        <f t="shared" ca="1" si="13"/>
        <v>0.627770863993241</v>
      </c>
      <c r="C110" s="8">
        <f t="shared" ca="1" si="14"/>
        <v>10</v>
      </c>
      <c r="D110" s="9"/>
      <c r="E110" s="39" t="s">
        <v>208</v>
      </c>
      <c r="F110" s="8">
        <f t="shared" ca="1" si="15"/>
        <v>0.537748735409458</v>
      </c>
      <c r="G110" s="11">
        <f t="shared" ca="1" si="16"/>
        <v>8</v>
      </c>
    </row>
    <row r="111" spans="1:7" ht="15.75" x14ac:dyDescent="0.25">
      <c r="A111" s="23" t="s">
        <v>379</v>
      </c>
      <c r="B111" s="8">
        <f t="shared" ca="1" si="13"/>
        <v>0.3272332508717557</v>
      </c>
      <c r="C111" s="8">
        <f t="shared" ca="1" si="14"/>
        <v>12</v>
      </c>
      <c r="D111" s="9"/>
      <c r="E111" s="39" t="s">
        <v>210</v>
      </c>
      <c r="F111" s="8">
        <f t="shared" ca="1" si="15"/>
        <v>1.7419547778700917E-2</v>
      </c>
      <c r="G111" s="11">
        <f t="shared" ca="1" si="16"/>
        <v>20</v>
      </c>
    </row>
    <row r="112" spans="1:7" ht="15.75" x14ac:dyDescent="0.25">
      <c r="A112" s="23" t="s">
        <v>380</v>
      </c>
      <c r="B112" s="8">
        <f t="shared" ca="1" si="13"/>
        <v>0.26863052911438001</v>
      </c>
      <c r="C112" s="8">
        <f t="shared" ca="1" si="14"/>
        <v>15</v>
      </c>
      <c r="D112" s="9"/>
      <c r="E112" s="39" t="s">
        <v>211</v>
      </c>
      <c r="F112" s="8">
        <f t="shared" ca="1" si="15"/>
        <v>0.18887933625876641</v>
      </c>
      <c r="G112" s="11">
        <f t="shared" ca="1" si="16"/>
        <v>13</v>
      </c>
    </row>
    <row r="113" spans="1:7" ht="15.75" x14ac:dyDescent="0.25">
      <c r="A113" s="23" t="s">
        <v>381</v>
      </c>
      <c r="B113" s="8">
        <f t="shared" ca="1" si="13"/>
        <v>0.29492396650683095</v>
      </c>
      <c r="C113" s="8">
        <f t="shared" ca="1" si="14"/>
        <v>13</v>
      </c>
      <c r="D113" s="9"/>
      <c r="E113" s="39" t="s">
        <v>212</v>
      </c>
      <c r="F113" s="8">
        <f t="shared" ca="1" si="15"/>
        <v>0.61887084726154473</v>
      </c>
      <c r="G113" s="11">
        <f t="shared" ca="1" si="16"/>
        <v>5</v>
      </c>
    </row>
    <row r="114" spans="1:7" ht="16.5" thickBot="1" x14ac:dyDescent="0.3">
      <c r="A114" s="24" t="s">
        <v>382</v>
      </c>
      <c r="B114" s="36">
        <f t="shared" ca="1" si="13"/>
        <v>0.69557071168811513</v>
      </c>
      <c r="C114" s="36">
        <f t="shared" ca="1" si="14"/>
        <v>8</v>
      </c>
      <c r="D114" s="44"/>
      <c r="E114" s="47" t="s">
        <v>213</v>
      </c>
      <c r="F114" s="36">
        <f t="shared" ca="1" si="15"/>
        <v>0.59718116260044529</v>
      </c>
      <c r="G114" s="13">
        <f t="shared" ca="1" si="16"/>
        <v>6</v>
      </c>
    </row>
    <row r="115" spans="1:7" ht="15.75" thickBot="1" x14ac:dyDescent="0.3">
      <c r="A115" s="9"/>
      <c r="B115" s="9"/>
      <c r="C115" s="9"/>
      <c r="D115" s="9"/>
    </row>
    <row r="116" spans="1:7" x14ac:dyDescent="0.25">
      <c r="A116" s="366" t="s">
        <v>275</v>
      </c>
      <c r="B116" s="367"/>
      <c r="C116" s="367"/>
      <c r="D116" s="28"/>
      <c r="E116" s="28"/>
      <c r="F116" s="28"/>
      <c r="G116" s="29"/>
    </row>
    <row r="117" spans="1:7" x14ac:dyDescent="0.25">
      <c r="A117" s="25" t="s">
        <v>262</v>
      </c>
      <c r="B117" s="8">
        <f ca="1">RAND()</f>
        <v>6.5979879197703095E-2</v>
      </c>
      <c r="C117" s="8">
        <f ca="1">RANK(B117,$B$117:$B$130)</f>
        <v>14</v>
      </c>
      <c r="D117" s="9"/>
      <c r="E117" s="40">
        <v>0</v>
      </c>
      <c r="F117" s="8">
        <f t="shared" ref="F117:F130" ca="1" si="17">RAND()</f>
        <v>0.51901436974707571</v>
      </c>
      <c r="G117" s="11">
        <f ca="1">RANK(F117,$F$117:$F$130)</f>
        <v>5</v>
      </c>
    </row>
    <row r="118" spans="1:7" x14ac:dyDescent="0.25">
      <c r="A118" s="25" t="s">
        <v>263</v>
      </c>
      <c r="B118" s="8">
        <f t="shared" ref="B118:B130" ca="1" si="18">RAND()</f>
        <v>0.92244219074599121</v>
      </c>
      <c r="C118" s="8">
        <f t="shared" ref="C118:C130" ca="1" si="19">RANK(B118,$B$117:$B$130)</f>
        <v>3</v>
      </c>
      <c r="D118" s="9"/>
      <c r="E118" s="40">
        <v>1</v>
      </c>
      <c r="F118" s="8">
        <f t="shared" ca="1" si="17"/>
        <v>0.3681413951236433</v>
      </c>
      <c r="G118" s="11">
        <f t="shared" ref="G118:G130" ca="1" si="20">RANK(F118,$F$117:$F$130)</f>
        <v>8</v>
      </c>
    </row>
    <row r="119" spans="1:7" x14ac:dyDescent="0.25">
      <c r="A119" s="25" t="s">
        <v>264</v>
      </c>
      <c r="B119" s="8">
        <f t="shared" ca="1" si="18"/>
        <v>0.36438306987823565</v>
      </c>
      <c r="C119" s="8">
        <f t="shared" ca="1" si="19"/>
        <v>11</v>
      </c>
      <c r="D119" s="9"/>
      <c r="E119" s="40">
        <v>5</v>
      </c>
      <c r="F119" s="8">
        <f t="shared" ca="1" si="17"/>
        <v>0.86700180087262402</v>
      </c>
      <c r="G119" s="11">
        <f t="shared" ca="1" si="20"/>
        <v>1</v>
      </c>
    </row>
    <row r="120" spans="1:7" x14ac:dyDescent="0.25">
      <c r="A120" s="25" t="s">
        <v>265</v>
      </c>
      <c r="B120" s="8">
        <f t="shared" ca="1" si="18"/>
        <v>0.99500088331338643</v>
      </c>
      <c r="C120" s="8">
        <f t="shared" ca="1" si="19"/>
        <v>1</v>
      </c>
      <c r="D120" s="9"/>
      <c r="E120" s="40">
        <v>20</v>
      </c>
      <c r="F120" s="8">
        <f t="shared" ca="1" si="17"/>
        <v>5.7632828811593484E-3</v>
      </c>
      <c r="G120" s="11">
        <f t="shared" ca="1" si="20"/>
        <v>14</v>
      </c>
    </row>
    <row r="121" spans="1:7" x14ac:dyDescent="0.25">
      <c r="A121" s="25" t="s">
        <v>266</v>
      </c>
      <c r="B121" s="8">
        <f t="shared" ca="1" si="18"/>
        <v>0.49534212416568069</v>
      </c>
      <c r="C121" s="8">
        <f t="shared" ca="1" si="19"/>
        <v>9</v>
      </c>
      <c r="D121" s="9"/>
      <c r="E121" s="40">
        <v>90</v>
      </c>
      <c r="F121" s="8">
        <f t="shared" ca="1" si="17"/>
        <v>0.61033469320620182</v>
      </c>
      <c r="G121" s="11">
        <f t="shared" ca="1" si="20"/>
        <v>4</v>
      </c>
    </row>
    <row r="122" spans="1:7" x14ac:dyDescent="0.25">
      <c r="A122" s="25" t="s">
        <v>267</v>
      </c>
      <c r="B122" s="8">
        <f t="shared" ca="1" si="18"/>
        <v>0.92215307478256481</v>
      </c>
      <c r="C122" s="8">
        <f t="shared" ca="1" si="19"/>
        <v>4</v>
      </c>
      <c r="D122" s="9"/>
      <c r="E122" s="40">
        <v>100</v>
      </c>
      <c r="F122" s="8">
        <f t="shared" ca="1" si="17"/>
        <v>7.0937749184671661E-2</v>
      </c>
      <c r="G122" s="11">
        <f t="shared" ca="1" si="20"/>
        <v>12</v>
      </c>
    </row>
    <row r="123" spans="1:7" x14ac:dyDescent="0.25">
      <c r="A123" s="25" t="s">
        <v>268</v>
      </c>
      <c r="B123" s="8">
        <f t="shared" ca="1" si="18"/>
        <v>0.3803180960044682</v>
      </c>
      <c r="C123" s="8">
        <f t="shared" ca="1" si="19"/>
        <v>10</v>
      </c>
      <c r="D123" s="9"/>
      <c r="E123" s="40">
        <v>110</v>
      </c>
      <c r="F123" s="8">
        <f t="shared" ca="1" si="17"/>
        <v>0.25476099095002336</v>
      </c>
      <c r="G123" s="11">
        <f t="shared" ca="1" si="20"/>
        <v>9</v>
      </c>
    </row>
    <row r="124" spans="1:7" x14ac:dyDescent="0.25">
      <c r="A124" s="25" t="s">
        <v>269</v>
      </c>
      <c r="B124" s="8">
        <f t="shared" ca="1" si="18"/>
        <v>0.67823260001729069</v>
      </c>
      <c r="C124" s="8">
        <f t="shared" ca="1" si="19"/>
        <v>7</v>
      </c>
      <c r="D124" s="9"/>
      <c r="E124" s="40">
        <v>115</v>
      </c>
      <c r="F124" s="8">
        <f t="shared" ca="1" si="17"/>
        <v>0.64872489597516814</v>
      </c>
      <c r="G124" s="11">
        <f t="shared" ca="1" si="20"/>
        <v>3</v>
      </c>
    </row>
    <row r="125" spans="1:7" x14ac:dyDescent="0.25">
      <c r="A125" s="25" t="s">
        <v>270</v>
      </c>
      <c r="B125" s="8">
        <f t="shared" ca="1" si="18"/>
        <v>0.15475075646083314</v>
      </c>
      <c r="C125" s="8">
        <f t="shared" ca="1" si="19"/>
        <v>13</v>
      </c>
      <c r="D125" s="9"/>
      <c r="E125" s="40">
        <v>120</v>
      </c>
      <c r="F125" s="8">
        <f t="shared" ca="1" si="17"/>
        <v>0.23949271500642877</v>
      </c>
      <c r="G125" s="11">
        <f t="shared" ca="1" si="20"/>
        <v>10</v>
      </c>
    </row>
    <row r="126" spans="1:7" x14ac:dyDescent="0.25">
      <c r="A126" s="25" t="s">
        <v>271</v>
      </c>
      <c r="B126" s="8">
        <f t="shared" ca="1" si="18"/>
        <v>0.78557419506866111</v>
      </c>
      <c r="C126" s="8">
        <f t="shared" ca="1" si="19"/>
        <v>6</v>
      </c>
      <c r="D126" s="9"/>
      <c r="E126" s="40">
        <v>140</v>
      </c>
      <c r="F126" s="8">
        <f t="shared" ca="1" si="17"/>
        <v>0.43829899546871864</v>
      </c>
      <c r="G126" s="11">
        <f t="shared" ca="1" si="20"/>
        <v>6</v>
      </c>
    </row>
    <row r="127" spans="1:7" x14ac:dyDescent="0.25">
      <c r="A127" s="25" t="s">
        <v>272</v>
      </c>
      <c r="B127" s="8">
        <f t="shared" ca="1" si="18"/>
        <v>0.99462893342814995</v>
      </c>
      <c r="C127" s="8">
        <f t="shared" ca="1" si="19"/>
        <v>2</v>
      </c>
      <c r="D127" s="9"/>
      <c r="E127" s="40">
        <v>160</v>
      </c>
      <c r="F127" s="8">
        <f t="shared" ca="1" si="17"/>
        <v>0.43033344763000536</v>
      </c>
      <c r="G127" s="11">
        <f t="shared" ca="1" si="20"/>
        <v>7</v>
      </c>
    </row>
    <row r="128" spans="1:7" x14ac:dyDescent="0.25">
      <c r="A128" s="25" t="s">
        <v>273</v>
      </c>
      <c r="B128" s="8">
        <f t="shared" ca="1" si="18"/>
        <v>0.54348305829494137</v>
      </c>
      <c r="C128" s="8">
        <f t="shared" ca="1" si="19"/>
        <v>8</v>
      </c>
      <c r="D128" s="9"/>
      <c r="E128" s="40">
        <v>170</v>
      </c>
      <c r="F128" s="8">
        <f t="shared" ca="1" si="17"/>
        <v>0.71158468406254927</v>
      </c>
      <c r="G128" s="11">
        <f t="shared" ca="1" si="20"/>
        <v>2</v>
      </c>
    </row>
    <row r="129" spans="1:14" x14ac:dyDescent="0.25">
      <c r="A129" s="25" t="s">
        <v>274</v>
      </c>
      <c r="B129" s="8">
        <f t="shared" ca="1" si="18"/>
        <v>0.83848992533599076</v>
      </c>
      <c r="C129" s="8">
        <f t="shared" ca="1" si="19"/>
        <v>5</v>
      </c>
      <c r="D129" s="9"/>
      <c r="E129" s="40">
        <v>200</v>
      </c>
      <c r="F129" s="8">
        <f t="shared" ca="1" si="17"/>
        <v>2.0042174769850263E-2</v>
      </c>
      <c r="G129" s="11">
        <f t="shared" ca="1" si="20"/>
        <v>13</v>
      </c>
    </row>
    <row r="130" spans="1:14" ht="15.75" thickBot="1" x14ac:dyDescent="0.3">
      <c r="A130" s="26" t="s">
        <v>486</v>
      </c>
      <c r="B130" s="36">
        <f t="shared" ca="1" si="18"/>
        <v>0.28766509374971116</v>
      </c>
      <c r="C130" s="36">
        <f t="shared" ca="1" si="19"/>
        <v>12</v>
      </c>
      <c r="D130" s="44"/>
      <c r="E130" s="48">
        <v>255</v>
      </c>
      <c r="F130" s="36">
        <f t="shared" ca="1" si="17"/>
        <v>0.10453076000035444</v>
      </c>
      <c r="G130" s="13">
        <f t="shared" ca="1" si="20"/>
        <v>11</v>
      </c>
    </row>
    <row r="132" spans="1:14" x14ac:dyDescent="0.25">
      <c r="A132" s="43" t="s">
        <v>286</v>
      </c>
      <c r="B132" s="9"/>
      <c r="C132" s="9"/>
      <c r="D132" s="9"/>
    </row>
    <row r="133" spans="1:14" x14ac:dyDescent="0.25">
      <c r="A133" s="10" t="s">
        <v>280</v>
      </c>
      <c r="B133" s="8">
        <f t="shared" ref="B133:B163" ca="1" si="21">RAND()</f>
        <v>0.54573001549423905</v>
      </c>
      <c r="C133" s="8">
        <f ca="1">RANK(B133,$B$133:$B$138)</f>
        <v>2</v>
      </c>
      <c r="D133" s="10"/>
      <c r="E133" s="10"/>
    </row>
    <row r="134" spans="1:14" x14ac:dyDescent="0.25">
      <c r="A134" s="10" t="s">
        <v>281</v>
      </c>
      <c r="B134" s="8">
        <f t="shared" ca="1" si="21"/>
        <v>0.27006514745085597</v>
      </c>
      <c r="C134" s="8">
        <f t="shared" ref="C134:C138" ca="1" si="22">RANK(B134,$B$133:$B$138)</f>
        <v>4</v>
      </c>
      <c r="D134" s="10"/>
      <c r="E134" s="10"/>
    </row>
    <row r="135" spans="1:14" x14ac:dyDescent="0.25">
      <c r="A135" s="10" t="s">
        <v>282</v>
      </c>
      <c r="B135" s="8">
        <f t="shared" ca="1" si="21"/>
        <v>3.8933060298875777E-3</v>
      </c>
      <c r="C135" s="8">
        <f t="shared" ca="1" si="22"/>
        <v>6</v>
      </c>
      <c r="D135" s="10"/>
      <c r="E135" s="10"/>
    </row>
    <row r="136" spans="1:14" x14ac:dyDescent="0.25">
      <c r="A136" s="10" t="s">
        <v>283</v>
      </c>
      <c r="B136" s="8">
        <f t="shared" ca="1" si="21"/>
        <v>0.9312501464674755</v>
      </c>
      <c r="C136" s="8">
        <f t="shared" ca="1" si="22"/>
        <v>1</v>
      </c>
      <c r="D136" s="10"/>
      <c r="E136" s="10"/>
    </row>
    <row r="137" spans="1:14" x14ac:dyDescent="0.25">
      <c r="A137" s="10" t="s">
        <v>284</v>
      </c>
      <c r="B137" s="8">
        <f t="shared" ca="1" si="21"/>
        <v>0.33396013811358283</v>
      </c>
      <c r="C137" s="8">
        <f t="shared" ca="1" si="22"/>
        <v>3</v>
      </c>
      <c r="D137" s="10"/>
      <c r="E137" s="10"/>
    </row>
    <row r="138" spans="1:14" x14ac:dyDescent="0.25">
      <c r="A138" s="10" t="s">
        <v>285</v>
      </c>
      <c r="B138" s="8">
        <f t="shared" ca="1" si="21"/>
        <v>1.869168511965591E-2</v>
      </c>
      <c r="C138" s="8">
        <f t="shared" ca="1" si="22"/>
        <v>5</v>
      </c>
      <c r="D138" s="10"/>
      <c r="E138" s="10"/>
    </row>
    <row r="139" spans="1:14" ht="15.75" thickBot="1" x14ac:dyDescent="0.3">
      <c r="A139" s="9"/>
      <c r="B139" s="9"/>
      <c r="C139" s="9"/>
      <c r="D139" s="9"/>
    </row>
    <row r="140" spans="1:14" x14ac:dyDescent="0.25">
      <c r="A140" s="27" t="s">
        <v>321</v>
      </c>
      <c r="B140" s="50"/>
      <c r="C140" s="50"/>
      <c r="D140" s="50"/>
      <c r="E140" s="50"/>
      <c r="F140" s="50"/>
      <c r="G140" s="51"/>
    </row>
    <row r="141" spans="1:14" ht="15.75" x14ac:dyDescent="0.25">
      <c r="A141" s="32" t="s">
        <v>502</v>
      </c>
      <c r="B141" s="8">
        <f t="shared" ca="1" si="21"/>
        <v>0.5030808302640184</v>
      </c>
      <c r="C141" s="8">
        <f ca="1">RANK(B141,$B$141:$B$163)</f>
        <v>11</v>
      </c>
      <c r="D141" s="30"/>
      <c r="E141" s="41" t="s">
        <v>289</v>
      </c>
      <c r="F141" s="8">
        <f t="shared" ref="F141:F163" ca="1" si="23">RAND()</f>
        <v>0.1591729736533839</v>
      </c>
      <c r="G141" s="11">
        <f ca="1">RANK(F141,$F$141:$F$163)</f>
        <v>19</v>
      </c>
      <c r="I141" s="30"/>
      <c r="J141" s="30"/>
      <c r="K141" s="30"/>
      <c r="L141" s="30"/>
      <c r="M141" s="30"/>
      <c r="N141" s="30"/>
    </row>
    <row r="142" spans="1:14" ht="15.75" x14ac:dyDescent="0.25">
      <c r="A142" s="32" t="s">
        <v>501</v>
      </c>
      <c r="B142" s="8">
        <f t="shared" ca="1" si="21"/>
        <v>0.21630091515041638</v>
      </c>
      <c r="C142" s="8">
        <f t="shared" ref="C142:C163" ca="1" si="24">RANK(B142,$B$141:$B$163)</f>
        <v>17</v>
      </c>
      <c r="D142" s="30"/>
      <c r="E142" s="41" t="s">
        <v>290</v>
      </c>
      <c r="F142" s="8">
        <f t="shared" ca="1" si="23"/>
        <v>5.6658024586025757E-2</v>
      </c>
      <c r="G142" s="11">
        <f t="shared" ref="G142:G163" ca="1" si="25">RANK(F142,$F$141:$F$163)</f>
        <v>21</v>
      </c>
      <c r="I142" s="30"/>
      <c r="J142" s="30"/>
      <c r="K142" s="30"/>
      <c r="L142" s="30"/>
      <c r="M142" s="30"/>
      <c r="N142" s="30"/>
    </row>
    <row r="143" spans="1:14" ht="15.75" x14ac:dyDescent="0.25">
      <c r="A143" s="32" t="s">
        <v>500</v>
      </c>
      <c r="B143" s="8">
        <f t="shared" ca="1" si="21"/>
        <v>0.79876973534802731</v>
      </c>
      <c r="C143" s="8">
        <f t="shared" ca="1" si="24"/>
        <v>5</v>
      </c>
      <c r="D143" s="30"/>
      <c r="E143" s="41" t="s">
        <v>291</v>
      </c>
      <c r="F143" s="8">
        <f t="shared" ca="1" si="23"/>
        <v>0.91354924103278179</v>
      </c>
      <c r="G143" s="11">
        <f t="shared" ca="1" si="25"/>
        <v>3</v>
      </c>
      <c r="I143" s="30"/>
      <c r="J143" s="30"/>
      <c r="K143" s="30"/>
      <c r="L143" s="30"/>
      <c r="M143" s="30"/>
      <c r="N143" s="30"/>
    </row>
    <row r="144" spans="1:14" ht="15.75" x14ac:dyDescent="0.25">
      <c r="A144" s="32" t="s">
        <v>499</v>
      </c>
      <c r="B144" s="8">
        <f t="shared" ca="1" si="21"/>
        <v>0.18145646886532851</v>
      </c>
      <c r="C144" s="8">
        <f t="shared" ca="1" si="24"/>
        <v>19</v>
      </c>
      <c r="D144" s="30"/>
      <c r="E144" s="41" t="s">
        <v>292</v>
      </c>
      <c r="F144" s="8">
        <f t="shared" ca="1" si="23"/>
        <v>0.42384821609746492</v>
      </c>
      <c r="G144" s="11">
        <f t="shared" ca="1" si="25"/>
        <v>12</v>
      </c>
      <c r="I144" s="30"/>
      <c r="J144" s="30"/>
      <c r="K144" s="30"/>
      <c r="L144" s="30"/>
      <c r="M144" s="30"/>
      <c r="N144" s="30"/>
    </row>
    <row r="145" spans="1:14" ht="15.75" x14ac:dyDescent="0.25">
      <c r="A145" s="32" t="s">
        <v>498</v>
      </c>
      <c r="B145" s="8">
        <f t="shared" ca="1" si="21"/>
        <v>0.80419576568709894</v>
      </c>
      <c r="C145" s="8">
        <f t="shared" ca="1" si="24"/>
        <v>4</v>
      </c>
      <c r="D145" s="30"/>
      <c r="E145" s="41" t="s">
        <v>293</v>
      </c>
      <c r="F145" s="8">
        <f t="shared" ca="1" si="23"/>
        <v>0.78571911201770217</v>
      </c>
      <c r="G145" s="11">
        <f t="shared" ca="1" si="25"/>
        <v>6</v>
      </c>
      <c r="I145" s="30"/>
      <c r="J145" s="30"/>
      <c r="K145" s="30"/>
      <c r="L145" s="30"/>
      <c r="M145" s="30"/>
      <c r="N145" s="30"/>
    </row>
    <row r="146" spans="1:14" ht="15.75" x14ac:dyDescent="0.25">
      <c r="A146" s="32" t="s">
        <v>497</v>
      </c>
      <c r="B146" s="8">
        <f t="shared" ca="1" si="21"/>
        <v>0.72029498442853701</v>
      </c>
      <c r="C146" s="8">
        <f t="shared" ca="1" si="24"/>
        <v>6</v>
      </c>
      <c r="D146" s="30"/>
      <c r="E146" s="41" t="s">
        <v>294</v>
      </c>
      <c r="F146" s="8">
        <f t="shared" ca="1" si="23"/>
        <v>0.14421194916707791</v>
      </c>
      <c r="G146" s="11">
        <f t="shared" ca="1" si="25"/>
        <v>20</v>
      </c>
      <c r="I146" s="30"/>
      <c r="J146" s="30"/>
      <c r="K146" s="30"/>
      <c r="L146" s="30"/>
      <c r="M146" s="30"/>
      <c r="N146" s="30"/>
    </row>
    <row r="147" spans="1:14" ht="15.75" x14ac:dyDescent="0.25">
      <c r="A147" s="32" t="s">
        <v>496</v>
      </c>
      <c r="B147" s="8">
        <f t="shared" ca="1" si="21"/>
        <v>0.25197593568877785</v>
      </c>
      <c r="C147" s="8">
        <f t="shared" ca="1" si="24"/>
        <v>16</v>
      </c>
      <c r="D147" s="30"/>
      <c r="E147" s="41" t="s">
        <v>295</v>
      </c>
      <c r="F147" s="8">
        <f t="shared" ca="1" si="23"/>
        <v>0.22495636465148894</v>
      </c>
      <c r="G147" s="11">
        <f t="shared" ca="1" si="25"/>
        <v>16</v>
      </c>
      <c r="I147" s="30"/>
      <c r="J147" s="30"/>
      <c r="K147" s="30"/>
      <c r="L147" s="30"/>
      <c r="M147" s="30"/>
      <c r="N147" s="30"/>
    </row>
    <row r="148" spans="1:14" ht="15.75" x14ac:dyDescent="0.25">
      <c r="A148" s="32" t="s">
        <v>495</v>
      </c>
      <c r="B148" s="8">
        <f t="shared" ca="1" si="21"/>
        <v>0.1681977266093504</v>
      </c>
      <c r="C148" s="8">
        <f t="shared" ca="1" si="24"/>
        <v>20</v>
      </c>
      <c r="D148" s="30"/>
      <c r="E148" s="41" t="s">
        <v>296</v>
      </c>
      <c r="F148" s="8">
        <f t="shared" ca="1" si="23"/>
        <v>0.42412565118362644</v>
      </c>
      <c r="G148" s="11">
        <f t="shared" ca="1" si="25"/>
        <v>11</v>
      </c>
      <c r="I148" s="30"/>
      <c r="J148" s="30"/>
      <c r="K148" s="30"/>
      <c r="L148" s="30"/>
      <c r="M148" s="30"/>
      <c r="N148" s="30"/>
    </row>
    <row r="149" spans="1:14" ht="15.75" x14ac:dyDescent="0.25">
      <c r="A149" s="32" t="s">
        <v>494</v>
      </c>
      <c r="B149" s="8">
        <f t="shared" ca="1" si="21"/>
        <v>3.5806974151329829E-2</v>
      </c>
      <c r="C149" s="8">
        <f t="shared" ca="1" si="24"/>
        <v>23</v>
      </c>
      <c r="D149" s="30"/>
      <c r="E149" s="41" t="s">
        <v>297</v>
      </c>
      <c r="F149" s="8">
        <f t="shared" ca="1" si="23"/>
        <v>0.61429331655759456</v>
      </c>
      <c r="G149" s="11">
        <f t="shared" ca="1" si="25"/>
        <v>7</v>
      </c>
      <c r="I149" s="30"/>
      <c r="J149" s="30"/>
      <c r="K149" s="30"/>
      <c r="L149" s="30"/>
      <c r="M149" s="30"/>
      <c r="N149" s="30"/>
    </row>
    <row r="150" spans="1:14" ht="15.75" x14ac:dyDescent="0.25">
      <c r="A150" s="32" t="s">
        <v>493</v>
      </c>
      <c r="B150" s="8">
        <f t="shared" ca="1" si="21"/>
        <v>0.27034543997283633</v>
      </c>
      <c r="C150" s="8">
        <f t="shared" ca="1" si="24"/>
        <v>14</v>
      </c>
      <c r="D150" s="30"/>
      <c r="E150" s="41" t="s">
        <v>298</v>
      </c>
      <c r="F150" s="8">
        <f t="shared" ca="1" si="23"/>
        <v>0.51374998244846437</v>
      </c>
      <c r="G150" s="11">
        <f t="shared" ca="1" si="25"/>
        <v>8</v>
      </c>
      <c r="I150" s="30"/>
      <c r="J150" s="30"/>
      <c r="K150" s="30"/>
      <c r="L150" s="30"/>
      <c r="M150" s="30"/>
      <c r="N150" s="30"/>
    </row>
    <row r="151" spans="1:14" ht="15.75" x14ac:dyDescent="0.25">
      <c r="A151" s="32" t="s">
        <v>492</v>
      </c>
      <c r="B151" s="8">
        <f t="shared" ca="1" si="21"/>
        <v>0.60917036660539381</v>
      </c>
      <c r="C151" s="8">
        <f t="shared" ca="1" si="24"/>
        <v>9</v>
      </c>
      <c r="D151" s="30"/>
      <c r="E151" s="41" t="s">
        <v>299</v>
      </c>
      <c r="F151" s="8">
        <f t="shared" ca="1" si="23"/>
        <v>2.1319082518471144E-2</v>
      </c>
      <c r="G151" s="11">
        <f t="shared" ca="1" si="25"/>
        <v>22</v>
      </c>
      <c r="I151" s="30"/>
      <c r="J151" s="30"/>
      <c r="K151" s="30"/>
      <c r="L151" s="30"/>
      <c r="M151" s="30"/>
      <c r="N151" s="30"/>
    </row>
    <row r="152" spans="1:14" ht="15.75" x14ac:dyDescent="0.25">
      <c r="A152" s="32" t="s">
        <v>491</v>
      </c>
      <c r="B152" s="8">
        <f t="shared" ca="1" si="21"/>
        <v>0.10700120175653338</v>
      </c>
      <c r="C152" s="8">
        <f t="shared" ca="1" si="24"/>
        <v>21</v>
      </c>
      <c r="D152" s="30"/>
      <c r="E152" s="41" t="s">
        <v>397</v>
      </c>
      <c r="F152" s="8">
        <f t="shared" ca="1" si="23"/>
        <v>0.99049020144799282</v>
      </c>
      <c r="G152" s="11">
        <f t="shared" ca="1" si="25"/>
        <v>1</v>
      </c>
      <c r="I152" s="30"/>
      <c r="J152" s="30"/>
      <c r="K152" s="30"/>
      <c r="L152" s="30"/>
      <c r="M152" s="30"/>
      <c r="N152" s="30"/>
    </row>
    <row r="153" spans="1:14" ht="15.75" x14ac:dyDescent="0.25">
      <c r="A153" s="32" t="s">
        <v>490</v>
      </c>
      <c r="B153" s="8">
        <f t="shared" ca="1" si="21"/>
        <v>0.40547045097531043</v>
      </c>
      <c r="C153" s="8">
        <f t="shared" ca="1" si="24"/>
        <v>12</v>
      </c>
      <c r="D153" s="30"/>
      <c r="E153" s="41" t="s">
        <v>300</v>
      </c>
      <c r="F153" s="8">
        <f t="shared" ca="1" si="23"/>
        <v>0.22506582938157371</v>
      </c>
      <c r="G153" s="11">
        <f t="shared" ca="1" si="25"/>
        <v>15</v>
      </c>
      <c r="I153" s="30"/>
      <c r="J153" s="30"/>
      <c r="K153" s="30"/>
      <c r="L153" s="30"/>
      <c r="M153" s="30"/>
      <c r="N153" s="30"/>
    </row>
    <row r="154" spans="1:14" ht="15.75" x14ac:dyDescent="0.25">
      <c r="A154" s="32" t="s">
        <v>489</v>
      </c>
      <c r="B154" s="8">
        <f t="shared" ca="1" si="21"/>
        <v>0.25278197464609409</v>
      </c>
      <c r="C154" s="8">
        <f t="shared" ca="1" si="24"/>
        <v>15</v>
      </c>
      <c r="D154" s="30"/>
      <c r="E154" s="41" t="s">
        <v>301</v>
      </c>
      <c r="F154" s="8">
        <f t="shared" ca="1" si="23"/>
        <v>0.25955095611236156</v>
      </c>
      <c r="G154" s="11">
        <f t="shared" ca="1" si="25"/>
        <v>14</v>
      </c>
      <c r="I154" s="30"/>
      <c r="J154" s="30"/>
      <c r="K154" s="30"/>
      <c r="L154" s="30"/>
      <c r="M154" s="30"/>
      <c r="N154" s="30"/>
    </row>
    <row r="155" spans="1:14" ht="15.75" x14ac:dyDescent="0.25">
      <c r="A155" s="32" t="s">
        <v>488</v>
      </c>
      <c r="B155" s="8">
        <f t="shared" ca="1" si="21"/>
        <v>0.94024513339817739</v>
      </c>
      <c r="C155" s="8">
        <f t="shared" ca="1" si="24"/>
        <v>2</v>
      </c>
      <c r="D155" s="30"/>
      <c r="E155" s="41" t="s">
        <v>302</v>
      </c>
      <c r="F155" s="8">
        <f t="shared" ca="1" si="23"/>
        <v>0.84969421817525592</v>
      </c>
      <c r="G155" s="11">
        <f t="shared" ca="1" si="25"/>
        <v>5</v>
      </c>
      <c r="I155" s="30"/>
      <c r="J155" s="30"/>
      <c r="K155" s="30"/>
      <c r="L155" s="30"/>
      <c r="M155" s="30"/>
      <c r="N155" s="30"/>
    </row>
    <row r="156" spans="1:14" x14ac:dyDescent="0.25">
      <c r="A156" s="33" t="s">
        <v>304</v>
      </c>
      <c r="B156" s="8">
        <f t="shared" ca="1" si="21"/>
        <v>0.85636335336818248</v>
      </c>
      <c r="C156" s="8">
        <f t="shared" ca="1" si="24"/>
        <v>3</v>
      </c>
      <c r="D156" s="31"/>
      <c r="E156" s="42" t="s">
        <v>303</v>
      </c>
      <c r="F156" s="8">
        <f t="shared" ca="1" si="23"/>
        <v>0.27413545791697536</v>
      </c>
      <c r="G156" s="11">
        <f t="shared" ca="1" si="25"/>
        <v>13</v>
      </c>
      <c r="I156" s="31"/>
      <c r="J156" s="31"/>
      <c r="K156" s="31"/>
      <c r="L156" s="31"/>
      <c r="M156" s="31"/>
      <c r="N156" s="31"/>
    </row>
    <row r="157" spans="1:14" x14ac:dyDescent="0.25">
      <c r="A157" s="33" t="s">
        <v>305</v>
      </c>
      <c r="B157" s="8">
        <f t="shared" ca="1" si="21"/>
        <v>0.19176380455357755</v>
      </c>
      <c r="C157" s="8">
        <f t="shared" ca="1" si="24"/>
        <v>18</v>
      </c>
      <c r="D157" s="31"/>
      <c r="E157" s="42" t="s">
        <v>306</v>
      </c>
      <c r="F157" s="8">
        <f t="shared" ca="1" si="23"/>
        <v>0.86597078488990986</v>
      </c>
      <c r="G157" s="11">
        <f t="shared" ca="1" si="25"/>
        <v>4</v>
      </c>
      <c r="I157" s="31"/>
      <c r="J157" s="31"/>
      <c r="K157" s="31"/>
      <c r="L157" s="31"/>
      <c r="M157" s="31"/>
      <c r="N157" s="31"/>
    </row>
    <row r="158" spans="1:14" x14ac:dyDescent="0.25">
      <c r="A158" s="33" t="s">
        <v>307</v>
      </c>
      <c r="B158" s="8">
        <f t="shared" ca="1" si="21"/>
        <v>0.3360882766363531</v>
      </c>
      <c r="C158" s="8">
        <f t="shared" ca="1" si="24"/>
        <v>13</v>
      </c>
      <c r="D158" s="31"/>
      <c r="E158" s="42" t="s">
        <v>308</v>
      </c>
      <c r="F158" s="8">
        <f t="shared" ca="1" si="23"/>
        <v>0.215362988579481</v>
      </c>
      <c r="G158" s="11">
        <f t="shared" ca="1" si="25"/>
        <v>18</v>
      </c>
      <c r="I158" s="31"/>
      <c r="J158" s="31"/>
      <c r="K158" s="31"/>
      <c r="L158" s="31"/>
      <c r="M158" s="31"/>
      <c r="N158" s="31"/>
    </row>
    <row r="159" spans="1:14" x14ac:dyDescent="0.25">
      <c r="A159" s="33" t="s">
        <v>487</v>
      </c>
      <c r="B159" s="8">
        <f t="shared" ca="1" si="21"/>
        <v>0.63576888509499063</v>
      </c>
      <c r="C159" s="8">
        <f t="shared" ca="1" si="24"/>
        <v>8</v>
      </c>
      <c r="D159" s="31"/>
      <c r="E159" s="42" t="s">
        <v>309</v>
      </c>
      <c r="F159" s="8">
        <f t="shared" ca="1" si="23"/>
        <v>0.22334013516692641</v>
      </c>
      <c r="G159" s="11">
        <f t="shared" ca="1" si="25"/>
        <v>17</v>
      </c>
      <c r="I159" s="31"/>
      <c r="J159" s="31"/>
      <c r="K159" s="31"/>
      <c r="L159" s="31"/>
      <c r="M159" s="31"/>
      <c r="N159" s="31"/>
    </row>
    <row r="160" spans="1:14" x14ac:dyDescent="0.25">
      <c r="A160" s="33" t="s">
        <v>311</v>
      </c>
      <c r="B160" s="8">
        <f t="shared" ca="1" si="21"/>
        <v>0.66966615258801121</v>
      </c>
      <c r="C160" s="8">
        <f t="shared" ca="1" si="24"/>
        <v>7</v>
      </c>
      <c r="D160" s="31"/>
      <c r="E160" s="42" t="s">
        <v>310</v>
      </c>
      <c r="F160" s="8">
        <f t="shared" ca="1" si="23"/>
        <v>1.3961900760707358E-2</v>
      </c>
      <c r="G160" s="11">
        <f t="shared" ca="1" si="25"/>
        <v>23</v>
      </c>
      <c r="I160" s="31"/>
      <c r="J160" s="31"/>
      <c r="K160" s="31"/>
      <c r="L160" s="31"/>
      <c r="M160" s="31"/>
      <c r="N160" s="31"/>
    </row>
    <row r="161" spans="1:14" x14ac:dyDescent="0.25">
      <c r="A161" s="33" t="s">
        <v>313</v>
      </c>
      <c r="B161" s="8">
        <f t="shared" ca="1" si="21"/>
        <v>0.50387619405357975</v>
      </c>
      <c r="C161" s="8">
        <f t="shared" ca="1" si="24"/>
        <v>10</v>
      </c>
      <c r="D161" s="31"/>
      <c r="E161" s="42" t="s">
        <v>312</v>
      </c>
      <c r="F161" s="8">
        <f t="shared" ca="1" si="23"/>
        <v>0.4662444371288551</v>
      </c>
      <c r="G161" s="11">
        <f t="shared" ca="1" si="25"/>
        <v>10</v>
      </c>
      <c r="I161" s="31"/>
      <c r="J161" s="31"/>
      <c r="K161" s="31"/>
      <c r="L161" s="31"/>
      <c r="M161" s="31"/>
      <c r="N161" s="31"/>
    </row>
    <row r="162" spans="1:14" x14ac:dyDescent="0.25">
      <c r="A162" s="33" t="s">
        <v>315</v>
      </c>
      <c r="B162" s="8">
        <f t="shared" ca="1" si="21"/>
        <v>4.7889920121861329E-2</v>
      </c>
      <c r="C162" s="8">
        <f t="shared" ca="1" si="24"/>
        <v>22</v>
      </c>
      <c r="D162" s="31"/>
      <c r="E162" s="42" t="s">
        <v>314</v>
      </c>
      <c r="F162" s="8">
        <f t="shared" ca="1" si="23"/>
        <v>0.97337934534158499</v>
      </c>
      <c r="G162" s="11">
        <f t="shared" ca="1" si="25"/>
        <v>2</v>
      </c>
      <c r="I162" s="31"/>
      <c r="J162" s="31"/>
      <c r="K162" s="31"/>
      <c r="L162" s="31"/>
      <c r="M162" s="31"/>
      <c r="N162" s="31"/>
    </row>
    <row r="163" spans="1:14" ht="15.75" thickBot="1" x14ac:dyDescent="0.3">
      <c r="A163" s="34" t="s">
        <v>317</v>
      </c>
      <c r="B163" s="36">
        <f t="shared" ca="1" si="21"/>
        <v>0.96815863422911508</v>
      </c>
      <c r="C163" s="36">
        <f t="shared" ca="1" si="24"/>
        <v>1</v>
      </c>
      <c r="D163" s="46"/>
      <c r="E163" s="49" t="s">
        <v>316</v>
      </c>
      <c r="F163" s="36">
        <f t="shared" ca="1" si="23"/>
        <v>0.49571232698428236</v>
      </c>
      <c r="G163" s="52">
        <f t="shared" ca="1" si="25"/>
        <v>9</v>
      </c>
      <c r="I163" s="31"/>
      <c r="J163" s="31"/>
      <c r="K163" s="31"/>
      <c r="L163" s="31"/>
      <c r="M163" s="31"/>
      <c r="N163" s="31"/>
    </row>
    <row r="164" spans="1:14" ht="15.75" thickBot="1" x14ac:dyDescent="0.3">
      <c r="A164" s="9"/>
      <c r="B164" s="9"/>
      <c r="C164" s="9"/>
      <c r="D164" s="9"/>
    </row>
    <row r="165" spans="1:14" x14ac:dyDescent="0.25">
      <c r="A165" s="27" t="s">
        <v>358</v>
      </c>
      <c r="B165" s="50"/>
      <c r="C165" s="51"/>
      <c r="D165" s="9"/>
      <c r="E165" s="9"/>
      <c r="F165" s="9"/>
      <c r="G165" s="9"/>
      <c r="H165" s="9"/>
    </row>
    <row r="166" spans="1:14" x14ac:dyDescent="0.25">
      <c r="A166" s="33" t="s">
        <v>345</v>
      </c>
      <c r="B166" s="8">
        <f t="shared" ref="B166:B169" ca="1" si="26">RAND()</f>
        <v>0.92647424292904657</v>
      </c>
      <c r="C166" s="11">
        <f ca="1">RANK(B166,$B$166:$B$169)</f>
        <v>1</v>
      </c>
      <c r="D166" s="31"/>
      <c r="E166" s="31"/>
      <c r="F166" s="31"/>
      <c r="G166" s="31"/>
      <c r="H166" s="9"/>
    </row>
    <row r="167" spans="1:14" x14ac:dyDescent="0.25">
      <c r="A167" s="33" t="s">
        <v>346</v>
      </c>
      <c r="B167" s="8">
        <f t="shared" ca="1" si="26"/>
        <v>0.13366737045721844</v>
      </c>
      <c r="C167" s="11">
        <f ca="1">RANK(B167,$B$166:$B$169)</f>
        <v>4</v>
      </c>
      <c r="D167" s="31"/>
      <c r="E167" s="31"/>
      <c r="F167" s="31"/>
      <c r="G167" s="31"/>
      <c r="H167" s="9"/>
    </row>
    <row r="168" spans="1:14" x14ac:dyDescent="0.25">
      <c r="A168" s="33" t="s">
        <v>347</v>
      </c>
      <c r="B168" s="8">
        <f t="shared" ca="1" si="26"/>
        <v>0.17796375417154886</v>
      </c>
      <c r="C168" s="11">
        <f ca="1">RANK(B168,$B$166:$B$169)</f>
        <v>3</v>
      </c>
      <c r="D168" s="31"/>
      <c r="E168" s="31"/>
      <c r="F168" s="31"/>
      <c r="G168" s="31"/>
      <c r="H168" s="9"/>
    </row>
    <row r="169" spans="1:14" ht="15.75" thickBot="1" x14ac:dyDescent="0.3">
      <c r="A169" s="34" t="s">
        <v>348</v>
      </c>
      <c r="B169" s="36">
        <f t="shared" ca="1" si="26"/>
        <v>0.31286413167528337</v>
      </c>
      <c r="C169" s="52">
        <f ca="1">RANK(B169,$B$166:$B$169)</f>
        <v>2</v>
      </c>
      <c r="D169" s="31"/>
      <c r="E169" s="31"/>
      <c r="F169" s="31"/>
      <c r="G169" s="31"/>
      <c r="H169" s="9"/>
    </row>
    <row r="170" spans="1:14" ht="15.75" thickBot="1" x14ac:dyDescent="0.3">
      <c r="A170" s="9"/>
      <c r="B170" s="9"/>
      <c r="C170" s="9"/>
      <c r="D170" s="9"/>
      <c r="E170" s="9"/>
      <c r="F170" s="9"/>
      <c r="G170" s="9"/>
      <c r="H170" s="9"/>
    </row>
    <row r="171" spans="1:14" x14ac:dyDescent="0.25">
      <c r="A171" s="27" t="s">
        <v>360</v>
      </c>
      <c r="B171" s="50"/>
      <c r="C171" s="51"/>
    </row>
    <row r="172" spans="1:14" x14ac:dyDescent="0.25">
      <c r="A172" s="33" t="s">
        <v>352</v>
      </c>
      <c r="B172" s="8">
        <f t="shared" ref="B172:B177" ca="1" si="27">RAND()</f>
        <v>0.74873100488378308</v>
      </c>
      <c r="C172" s="11">
        <f t="shared" ref="C172:C177" ca="1" si="28">RANK(B172,$B$172:$B$177)</f>
        <v>2</v>
      </c>
      <c r="D172" s="31"/>
      <c r="E172" s="31"/>
      <c r="F172" s="31"/>
      <c r="G172" s="31"/>
      <c r="H172" s="31"/>
      <c r="I172" s="31"/>
    </row>
    <row r="173" spans="1:14" x14ac:dyDescent="0.25">
      <c r="A173" s="33" t="s">
        <v>353</v>
      </c>
      <c r="B173" s="8">
        <f t="shared" ca="1" si="27"/>
        <v>0.82702682020971252</v>
      </c>
      <c r="C173" s="11">
        <f t="shared" ca="1" si="28"/>
        <v>1</v>
      </c>
      <c r="D173" s="31"/>
      <c r="E173" s="31"/>
      <c r="F173" s="31"/>
      <c r="G173" s="31"/>
      <c r="H173" s="31"/>
      <c r="I173" s="31"/>
    </row>
    <row r="174" spans="1:14" ht="15" customHeight="1" x14ac:dyDescent="0.25">
      <c r="A174" s="33" t="s">
        <v>354</v>
      </c>
      <c r="B174" s="8">
        <f t="shared" ca="1" si="27"/>
        <v>0.27571449364177836</v>
      </c>
      <c r="C174" s="11">
        <f t="shared" ca="1" si="28"/>
        <v>5</v>
      </c>
      <c r="D174" s="35"/>
      <c r="E174" s="35"/>
      <c r="F174" s="35"/>
      <c r="G174" s="35"/>
      <c r="H174" s="35"/>
      <c r="I174" s="35"/>
    </row>
    <row r="175" spans="1:14" x14ac:dyDescent="0.25">
      <c r="A175" s="33" t="s">
        <v>355</v>
      </c>
      <c r="B175" s="8">
        <f t="shared" ca="1" si="27"/>
        <v>0.14597825508327633</v>
      </c>
      <c r="C175" s="11">
        <f t="shared" ca="1" si="28"/>
        <v>6</v>
      </c>
      <c r="D175" s="31"/>
      <c r="E175" s="31"/>
      <c r="F175" s="31"/>
      <c r="G175" s="31"/>
      <c r="H175" s="31"/>
      <c r="I175" s="31"/>
    </row>
    <row r="176" spans="1:14" x14ac:dyDescent="0.25">
      <c r="A176" s="33" t="s">
        <v>356</v>
      </c>
      <c r="B176" s="8">
        <f t="shared" ca="1" si="27"/>
        <v>0.63204927089896001</v>
      </c>
      <c r="C176" s="11">
        <f t="shared" ca="1" si="28"/>
        <v>4</v>
      </c>
      <c r="D176" s="31"/>
      <c r="E176" s="31"/>
      <c r="F176" s="31"/>
      <c r="G176" s="31"/>
      <c r="H176" s="31"/>
      <c r="I176" s="31"/>
    </row>
    <row r="177" spans="1:9" ht="15.75" thickBot="1" x14ac:dyDescent="0.3">
      <c r="A177" s="34" t="s">
        <v>357</v>
      </c>
      <c r="B177" s="36">
        <f t="shared" ca="1" si="27"/>
        <v>0.73820942029691483</v>
      </c>
      <c r="C177" s="52">
        <f t="shared" ca="1" si="28"/>
        <v>3</v>
      </c>
      <c r="D177" s="31"/>
      <c r="E177" s="31"/>
      <c r="F177" s="31"/>
      <c r="G177" s="31"/>
      <c r="H177" s="31"/>
      <c r="I177" s="31"/>
    </row>
    <row r="178" spans="1:9" ht="15.75" thickBot="1" x14ac:dyDescent="0.3"/>
    <row r="179" spans="1:9" x14ac:dyDescent="0.25">
      <c r="A179" s="360" t="s">
        <v>362</v>
      </c>
      <c r="B179" s="361"/>
      <c r="C179" s="362"/>
      <c r="D179" s="9"/>
    </row>
    <row r="180" spans="1:9" x14ac:dyDescent="0.25">
      <c r="A180" s="53">
        <v>1</v>
      </c>
      <c r="B180" s="8">
        <f t="shared" ref="B180:B194" ca="1" si="29">RAND()</f>
        <v>0.78310466283754987</v>
      </c>
      <c r="C180" s="11">
        <f t="shared" ref="C180:C194" ca="1" si="30">RANK(B180,$B$180:$B$194)</f>
        <v>5</v>
      </c>
      <c r="D180" s="9"/>
    </row>
    <row r="181" spans="1:9" x14ac:dyDescent="0.25">
      <c r="A181" s="53">
        <v>2</v>
      </c>
      <c r="B181" s="8">
        <f t="shared" ca="1" si="29"/>
        <v>0.97270268287352313</v>
      </c>
      <c r="C181" s="11">
        <f t="shared" ca="1" si="30"/>
        <v>1</v>
      </c>
      <c r="D181" s="9"/>
    </row>
    <row r="182" spans="1:9" x14ac:dyDescent="0.25">
      <c r="A182" s="53">
        <v>3</v>
      </c>
      <c r="B182" s="8">
        <f t="shared" ca="1" si="29"/>
        <v>0.17039208422414287</v>
      </c>
      <c r="C182" s="11">
        <f t="shared" ca="1" si="30"/>
        <v>12</v>
      </c>
      <c r="D182" s="9"/>
    </row>
    <row r="183" spans="1:9" x14ac:dyDescent="0.25">
      <c r="A183" s="53">
        <v>4</v>
      </c>
      <c r="B183" s="8">
        <f t="shared" ca="1" si="29"/>
        <v>0.20661925095709321</v>
      </c>
      <c r="C183" s="11">
        <f t="shared" ca="1" si="30"/>
        <v>11</v>
      </c>
      <c r="D183" s="9"/>
    </row>
    <row r="184" spans="1:9" x14ac:dyDescent="0.25">
      <c r="A184" s="53">
        <v>5</v>
      </c>
      <c r="B184" s="8">
        <f t="shared" ca="1" si="29"/>
        <v>0.357866701054249</v>
      </c>
      <c r="C184" s="11">
        <f t="shared" ca="1" si="30"/>
        <v>9</v>
      </c>
      <c r="D184" s="9"/>
    </row>
    <row r="185" spans="1:9" x14ac:dyDescent="0.25">
      <c r="A185" s="53">
        <v>6</v>
      </c>
      <c r="B185" s="8">
        <f t="shared" ca="1" si="29"/>
        <v>0.94433566539213587</v>
      </c>
      <c r="C185" s="11">
        <f t="shared" ca="1" si="30"/>
        <v>2</v>
      </c>
      <c r="D185" s="9"/>
    </row>
    <row r="186" spans="1:9" x14ac:dyDescent="0.25">
      <c r="A186" s="53">
        <v>7</v>
      </c>
      <c r="B186" s="8">
        <f t="shared" ca="1" si="29"/>
        <v>0.31479601687782921</v>
      </c>
      <c r="C186" s="11">
        <f t="shared" ca="1" si="30"/>
        <v>10</v>
      </c>
      <c r="D186" s="9"/>
    </row>
    <row r="187" spans="1:9" x14ac:dyDescent="0.25">
      <c r="A187" s="53">
        <v>8</v>
      </c>
      <c r="B187" s="8">
        <f t="shared" ca="1" si="29"/>
        <v>0.69157647819227153</v>
      </c>
      <c r="C187" s="11">
        <f t="shared" ca="1" si="30"/>
        <v>6</v>
      </c>
      <c r="D187" s="9"/>
    </row>
    <row r="188" spans="1:9" x14ac:dyDescent="0.25">
      <c r="A188" s="53">
        <v>9</v>
      </c>
      <c r="B188" s="8">
        <f t="shared" ca="1" si="29"/>
        <v>0.93724215581174175</v>
      </c>
      <c r="C188" s="11">
        <f t="shared" ca="1" si="30"/>
        <v>3</v>
      </c>
      <c r="D188" s="9"/>
    </row>
    <row r="189" spans="1:9" x14ac:dyDescent="0.25">
      <c r="A189" s="53">
        <v>10</v>
      </c>
      <c r="B189" s="8">
        <f t="shared" ca="1" si="29"/>
        <v>0.38312264194925039</v>
      </c>
      <c r="C189" s="11">
        <f t="shared" ca="1" si="30"/>
        <v>8</v>
      </c>
      <c r="D189" s="9"/>
    </row>
    <row r="190" spans="1:9" x14ac:dyDescent="0.25">
      <c r="A190" s="53">
        <v>11</v>
      </c>
      <c r="B190" s="8">
        <f t="shared" ca="1" si="29"/>
        <v>7.0752543221981323E-2</v>
      </c>
      <c r="C190" s="11">
        <f t="shared" ca="1" si="30"/>
        <v>15</v>
      </c>
      <c r="D190" s="9"/>
    </row>
    <row r="191" spans="1:9" x14ac:dyDescent="0.25">
      <c r="A191" s="53">
        <v>12</v>
      </c>
      <c r="B191" s="8">
        <f t="shared" ca="1" si="29"/>
        <v>0.11143492530315557</v>
      </c>
      <c r="C191" s="11">
        <f t="shared" ca="1" si="30"/>
        <v>13</v>
      </c>
      <c r="D191" s="9"/>
    </row>
    <row r="192" spans="1:9" x14ac:dyDescent="0.25">
      <c r="A192" s="53">
        <v>13</v>
      </c>
      <c r="B192" s="8">
        <f t="shared" ca="1" si="29"/>
        <v>0.79694921064059876</v>
      </c>
      <c r="C192" s="11">
        <f t="shared" ca="1" si="30"/>
        <v>4</v>
      </c>
      <c r="D192" s="9"/>
    </row>
    <row r="193" spans="1:4" x14ac:dyDescent="0.25">
      <c r="A193" s="53">
        <v>14</v>
      </c>
      <c r="B193" s="8">
        <f t="shared" ca="1" si="29"/>
        <v>7.1688063113886646E-2</v>
      </c>
      <c r="C193" s="11">
        <f t="shared" ca="1" si="30"/>
        <v>14</v>
      </c>
      <c r="D193" s="9"/>
    </row>
    <row r="194" spans="1:4" ht="15.75" thickBot="1" x14ac:dyDescent="0.3">
      <c r="A194" s="54">
        <v>15</v>
      </c>
      <c r="B194" s="36">
        <f t="shared" ca="1" si="29"/>
        <v>0.67422718700026307</v>
      </c>
      <c r="C194" s="52">
        <f t="shared" ca="1" si="30"/>
        <v>7</v>
      </c>
      <c r="D194" s="9"/>
    </row>
    <row r="195" spans="1:4" ht="15.75" thickBot="1" x14ac:dyDescent="0.3">
      <c r="A195" s="9"/>
      <c r="B195" s="9"/>
      <c r="C195" s="9"/>
      <c r="D195" s="9"/>
    </row>
    <row r="196" spans="1:4" x14ac:dyDescent="0.25">
      <c r="A196" s="363">
        <v>802.3</v>
      </c>
      <c r="B196" s="364"/>
      <c r="C196" s="365"/>
    </row>
    <row r="197" spans="1:4" x14ac:dyDescent="0.25">
      <c r="A197" s="14" t="s">
        <v>408</v>
      </c>
      <c r="B197" s="8">
        <f t="shared" ref="B197:B214" ca="1" si="31">RAND()</f>
        <v>0.20483519389224492</v>
      </c>
      <c r="C197" s="11">
        <f ca="1">RANK(B197,$B$197:$B$214)</f>
        <v>15</v>
      </c>
    </row>
    <row r="198" spans="1:4" x14ac:dyDescent="0.25">
      <c r="A198" s="14" t="s">
        <v>415</v>
      </c>
      <c r="B198" s="8">
        <f t="shared" ca="1" si="31"/>
        <v>5.3174114623407931E-2</v>
      </c>
      <c r="C198" s="11">
        <f t="shared" ref="C198:C214" ca="1" si="32">RANK(B198,$B$197:$B$214)</f>
        <v>18</v>
      </c>
    </row>
    <row r="199" spans="1:4" x14ac:dyDescent="0.25">
      <c r="A199" s="14" t="s">
        <v>420</v>
      </c>
      <c r="B199" s="8">
        <f t="shared" ca="1" si="31"/>
        <v>0.50162835545125628</v>
      </c>
      <c r="C199" s="11">
        <f t="shared" ca="1" si="32"/>
        <v>8</v>
      </c>
    </row>
    <row r="200" spans="1:4" x14ac:dyDescent="0.25">
      <c r="A200" s="14" t="s">
        <v>425</v>
      </c>
      <c r="B200" s="8">
        <f t="shared" ca="1" si="31"/>
        <v>0.73680715778553052</v>
      </c>
      <c r="C200" s="11">
        <f t="shared" ca="1" si="32"/>
        <v>5</v>
      </c>
    </row>
    <row r="201" spans="1:4" x14ac:dyDescent="0.25">
      <c r="A201" s="14" t="s">
        <v>430</v>
      </c>
      <c r="B201" s="8">
        <f t="shared" ca="1" si="31"/>
        <v>0.37236972582563965</v>
      </c>
      <c r="C201" s="11">
        <f t="shared" ca="1" si="32"/>
        <v>11</v>
      </c>
    </row>
    <row r="202" spans="1:4" x14ac:dyDescent="0.25">
      <c r="A202" s="14" t="s">
        <v>435</v>
      </c>
      <c r="B202" s="8">
        <f t="shared" ca="1" si="31"/>
        <v>0.60887862684911698</v>
      </c>
      <c r="C202" s="11">
        <f t="shared" ca="1" si="32"/>
        <v>6</v>
      </c>
    </row>
    <row r="203" spans="1:4" x14ac:dyDescent="0.25">
      <c r="A203" s="14" t="s">
        <v>443</v>
      </c>
      <c r="B203" s="8">
        <f t="shared" ca="1" si="31"/>
        <v>0.45691428706853277</v>
      </c>
      <c r="C203" s="11">
        <f t="shared" ca="1" si="32"/>
        <v>9</v>
      </c>
    </row>
    <row r="204" spans="1:4" x14ac:dyDescent="0.25">
      <c r="A204" s="14" t="s">
        <v>439</v>
      </c>
      <c r="B204" s="8">
        <f t="shared" ca="1" si="31"/>
        <v>0.16660670656058518</v>
      </c>
      <c r="C204" s="11">
        <f t="shared" ca="1" si="32"/>
        <v>16</v>
      </c>
    </row>
    <row r="205" spans="1:4" x14ac:dyDescent="0.25">
      <c r="A205" s="14" t="s">
        <v>448</v>
      </c>
      <c r="B205" s="8">
        <f t="shared" ca="1" si="31"/>
        <v>0.99197771937942303</v>
      </c>
      <c r="C205" s="11">
        <f t="shared" ca="1" si="32"/>
        <v>1</v>
      </c>
    </row>
    <row r="206" spans="1:4" x14ac:dyDescent="0.25">
      <c r="A206" s="14" t="s">
        <v>452</v>
      </c>
      <c r="B206" s="8">
        <f t="shared" ca="1" si="31"/>
        <v>0.1247505710916601</v>
      </c>
      <c r="C206" s="11">
        <f t="shared" ca="1" si="32"/>
        <v>17</v>
      </c>
    </row>
    <row r="207" spans="1:4" x14ac:dyDescent="0.25">
      <c r="A207" s="14" t="s">
        <v>456</v>
      </c>
      <c r="B207" s="8">
        <f t="shared" ca="1" si="31"/>
        <v>0.53671236462764249</v>
      </c>
      <c r="C207" s="11">
        <f t="shared" ca="1" si="32"/>
        <v>7</v>
      </c>
    </row>
    <row r="208" spans="1:4" x14ac:dyDescent="0.25">
      <c r="A208" s="14" t="s">
        <v>460</v>
      </c>
      <c r="B208" s="8">
        <f t="shared" ca="1" si="31"/>
        <v>0.80706201323123283</v>
      </c>
      <c r="C208" s="11">
        <f t="shared" ca="1" si="32"/>
        <v>3</v>
      </c>
    </row>
    <row r="209" spans="1:3" x14ac:dyDescent="0.25">
      <c r="A209" s="14" t="s">
        <v>462</v>
      </c>
      <c r="B209" s="8">
        <f t="shared" ca="1" si="31"/>
        <v>0.30330350359823122</v>
      </c>
      <c r="C209" s="11">
        <f t="shared" ca="1" si="32"/>
        <v>13</v>
      </c>
    </row>
    <row r="210" spans="1:3" x14ac:dyDescent="0.25">
      <c r="A210" s="14" t="s">
        <v>468</v>
      </c>
      <c r="B210" s="8">
        <f t="shared" ca="1" si="31"/>
        <v>0.77516893232123263</v>
      </c>
      <c r="C210" s="11">
        <f t="shared" ca="1" si="32"/>
        <v>4</v>
      </c>
    </row>
    <row r="211" spans="1:3" x14ac:dyDescent="0.25">
      <c r="A211" s="14" t="s">
        <v>471</v>
      </c>
      <c r="B211" s="8">
        <f t="shared" ca="1" si="31"/>
        <v>0.45193277085766626</v>
      </c>
      <c r="C211" s="11">
        <f t="shared" ca="1" si="32"/>
        <v>10</v>
      </c>
    </row>
    <row r="212" spans="1:3" x14ac:dyDescent="0.25">
      <c r="A212" s="14" t="s">
        <v>474</v>
      </c>
      <c r="B212" s="8">
        <f t="shared" ca="1" si="31"/>
        <v>0.30884562974768937</v>
      </c>
      <c r="C212" s="11">
        <f t="shared" ca="1" si="32"/>
        <v>12</v>
      </c>
    </row>
    <row r="213" spans="1:3" x14ac:dyDescent="0.25">
      <c r="A213" s="14" t="s">
        <v>477</v>
      </c>
      <c r="B213" s="8">
        <f t="shared" ca="1" si="31"/>
        <v>0.2514404517360499</v>
      </c>
      <c r="C213" s="11">
        <f t="shared" ca="1" si="32"/>
        <v>14</v>
      </c>
    </row>
    <row r="214" spans="1:3" ht="15.75" thickBot="1" x14ac:dyDescent="0.3">
      <c r="A214" s="55" t="s">
        <v>479</v>
      </c>
      <c r="B214" s="36">
        <f t="shared" ca="1" si="31"/>
        <v>0.95831223010776467</v>
      </c>
      <c r="C214" s="52">
        <f t="shared" ca="1" si="32"/>
        <v>2</v>
      </c>
    </row>
  </sheetData>
  <sheetProtection sheet="1" objects="1" scenarios="1" selectLockedCells="1" selectUnlockedCells="1"/>
  <mergeCells count="9">
    <mergeCell ref="A179:C179"/>
    <mergeCell ref="A196:C196"/>
    <mergeCell ref="A116:C116"/>
    <mergeCell ref="A1:C1"/>
    <mergeCell ref="A19:C19"/>
    <mergeCell ref="A40:C40"/>
    <mergeCell ref="A58:C58"/>
    <mergeCell ref="A69:C69"/>
    <mergeCell ref="A94:C94"/>
  </mergeCells>
  <conditionalFormatting sqref="C20:C38">
    <cfRule type="duplicateValues" dxfId="9" priority="10"/>
  </conditionalFormatting>
  <conditionalFormatting sqref="C41:C56">
    <cfRule type="duplicateValues" dxfId="8" priority="9"/>
  </conditionalFormatting>
  <conditionalFormatting sqref="C59:C67">
    <cfRule type="duplicateValues" dxfId="7" priority="8"/>
  </conditionalFormatting>
  <conditionalFormatting sqref="G20:G38">
    <cfRule type="duplicateValues" dxfId="6" priority="7"/>
  </conditionalFormatting>
  <conditionalFormatting sqref="E96:E110">
    <cfRule type="duplicateValues" dxfId="5" priority="6"/>
  </conditionalFormatting>
  <conditionalFormatting sqref="E111:E114">
    <cfRule type="duplicateValues" dxfId="4" priority="5"/>
  </conditionalFormatting>
  <conditionalFormatting sqref="G95:G114">
    <cfRule type="duplicateValues" dxfId="3" priority="4"/>
  </conditionalFormatting>
  <conditionalFormatting sqref="G117:G130">
    <cfRule type="duplicateValues" dxfId="2" priority="3"/>
  </conditionalFormatting>
  <conditionalFormatting sqref="G59:G67">
    <cfRule type="duplicateValues" dxfId="1" priority="2"/>
  </conditionalFormatting>
  <conditionalFormatting sqref="G141:G163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Instructions</vt:lpstr>
      <vt:lpstr>Study Sheets</vt:lpstr>
      <vt:lpstr>802.3</vt:lpstr>
      <vt:lpstr>IP Addressing</vt:lpstr>
      <vt:lpstr>Tests</vt:lpstr>
      <vt:lpstr>calc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</dc:creator>
  <cp:lastModifiedBy>Jim</cp:lastModifiedBy>
  <cp:lastPrinted>2014-10-02T09:16:43Z</cp:lastPrinted>
  <dcterms:created xsi:type="dcterms:W3CDTF">2012-01-22T16:16:35Z</dcterms:created>
  <dcterms:modified xsi:type="dcterms:W3CDTF">2014-10-02T09:17:44Z</dcterms:modified>
</cp:coreProperties>
</file>